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a_delovni_zvezek"/>
  <bookViews>
    <workbookView xWindow="32767" yWindow="32767" windowWidth="23040" windowHeight="8172" tabRatio="698" activeTab="0"/>
  </bookViews>
  <sheets>
    <sheet name="REKAPIT. PO KANALIH " sheetId="1" r:id="rId1"/>
    <sheet name="KANAL F4" sheetId="2" r:id="rId2"/>
    <sheet name="KANAL M4" sheetId="3" r:id="rId3"/>
    <sheet name="kolicine" sheetId="4" state="hidden" r:id="rId4"/>
  </sheets>
  <definedNames>
    <definedName name="_xlnm.Print_Area" localSheetId="1">'KANAL F4'!$A$1:$H$176</definedName>
    <definedName name="_xlnm.Print_Area" localSheetId="2">'KANAL M4'!$A$1:$H$175</definedName>
    <definedName name="_xlnm.Print_Area" localSheetId="3">'kolicine'!$A$1:$Q$9</definedName>
    <definedName name="_xlnm.Print_Area" localSheetId="0">'REKAPIT. PO KANALIH '!$A$1:$G$32</definedName>
    <definedName name="_xlnm.Print_Titles" localSheetId="1">'KANAL F4'!$82:$84</definedName>
    <definedName name="_xlnm.Print_Titles" localSheetId="2">'KANAL M4'!$80:$82</definedName>
    <definedName name="_xlnm.Print_Titles" localSheetId="0">'REKAPIT. PO KANALIH '!$1:$10</definedName>
  </definedNames>
  <calcPr fullCalcOnLoad="1"/>
</workbook>
</file>

<file path=xl/sharedStrings.xml><?xml version="1.0" encoding="utf-8"?>
<sst xmlns="http://schemas.openxmlformats.org/spreadsheetml/2006/main" count="385" uniqueCount="191">
  <si>
    <t>04.035</t>
  </si>
  <si>
    <t>04.031</t>
  </si>
  <si>
    <t>05.</t>
  </si>
  <si>
    <t>04.150</t>
  </si>
  <si>
    <t>04.170</t>
  </si>
  <si>
    <t>05.005</t>
  </si>
  <si>
    <r>
      <t>Izdelava temeljne plasti posteljice iz enozrnate frakcije granulacije 8-16 mm, s planiranjem in strojnim utrjevanjem do 95% po standardnem Proctorjevem postopku. Debelina posteljice po utrjevanju mora biti minimalno 10 cm + 0,1 DN. Da bi dosegli zahtevani nosilni kot, najmanj 90</t>
    </r>
    <r>
      <rPr>
        <sz val="10"/>
        <rFont val="Arial"/>
        <family val="2"/>
      </rPr>
      <t>°</t>
    </r>
    <r>
      <rPr>
        <sz val="10"/>
        <rFont val="Arial"/>
        <family val="2"/>
      </rPr>
      <t xml:space="preserve"> do 120</t>
    </r>
    <r>
      <rPr>
        <sz val="10"/>
        <rFont val="Arial"/>
        <family val="2"/>
      </rPr>
      <t>°</t>
    </r>
    <r>
      <rPr>
        <sz val="10"/>
        <rFont val="Arial"/>
        <family val="2"/>
      </rPr>
      <t>, je potrebno podlago zbiti. Natančnost izdelave posteljice je do +/- 1cm.</t>
    </r>
  </si>
  <si>
    <t>02.120b</t>
  </si>
  <si>
    <t>01.042</t>
  </si>
  <si>
    <t>€</t>
  </si>
  <si>
    <t>Opomba 1:</t>
  </si>
  <si>
    <t>Opomba 2:</t>
  </si>
  <si>
    <t>Pri posameznih delih naveden izraz gradbiščna deponija pojmuje deponijo za katero poskrbi izvajalec del sam. Pri tem so zajeti vsi potrebni prevozi, prenosi, nakladanja in razkladanja od gradbišča do gradbiščne deponije.</t>
  </si>
  <si>
    <t>Oznaka</t>
  </si>
  <si>
    <t>Ime</t>
  </si>
  <si>
    <t>Humus</t>
  </si>
  <si>
    <t>Asfalt</t>
  </si>
  <si>
    <t>Makadam</t>
  </si>
  <si>
    <t>Skupni Izkop</t>
  </si>
  <si>
    <t>Izkop 0-2</t>
  </si>
  <si>
    <t>Izkop 2-4</t>
  </si>
  <si>
    <t>Izkop 4-6</t>
  </si>
  <si>
    <t>Izkop 6-8</t>
  </si>
  <si>
    <t>Izkop 8-</t>
  </si>
  <si>
    <t>Skupni Zasip</t>
  </si>
  <si>
    <t>Do Terena</t>
  </si>
  <si>
    <t>Tampon</t>
  </si>
  <si>
    <t>Nad Cevjo</t>
  </si>
  <si>
    <t>Posteljica</t>
  </si>
  <si>
    <t>Do Ceste</t>
  </si>
  <si>
    <t>04.063a</t>
  </si>
  <si>
    <t>04.063b</t>
  </si>
  <si>
    <t>Izdelava peščenega obsipa cevi do 30 cm nad temenom s peskom granulacije 8 - 16 mm. Obsip cevi izvajati v slojih po 15 cm, istočasno na obeh straneh cevi ter paziti, da se cev ne premakne iz ležišča. Utrditev po SPP do 95% trdnosti, če ni drugače predpisano. Vključno z vsemi spremljajočimi deli, transporti in dobavo materiala.</t>
  </si>
  <si>
    <t>Odriv zgornjega sloja - humusa, v povprečni debelini 15 cm, do gradbiščne deponije; humus odlagati ločeno od ostalega materiala</t>
  </si>
  <si>
    <t>Geodetski posnetek izvedenega cevovoda po predpisih geodetske stroke in navodilih upravljavca.</t>
  </si>
  <si>
    <t>01.043</t>
  </si>
  <si>
    <t>Vpis komunalnih vodov in naprav v uradne evidence</t>
  </si>
  <si>
    <t>Opomba 3:</t>
  </si>
  <si>
    <t>Opomba 4:</t>
  </si>
  <si>
    <t>Identifikacija obstoječih podzemnih instalacij in komunalnih vodov s strani pooblaščenih predstavnikov upravljavcev instalacij z oznako križanj;</t>
  </si>
  <si>
    <t>Šifra</t>
  </si>
  <si>
    <t>Opis dela</t>
  </si>
  <si>
    <t>Enota mere</t>
  </si>
  <si>
    <t>Količina</t>
  </si>
  <si>
    <t>Cena</t>
  </si>
  <si>
    <t>Skupaj</t>
  </si>
  <si>
    <t>ocena</t>
  </si>
  <si>
    <t>Zasip jarka s kamnolomskim materialom po končanih montažnih delih, z nabijanjem v plasteh po 20cm, zbitost min. 95% po SPP, težka komprimacijska sredstva uporabiti šele 1m nad temenom cevi. Pod asfaltnimi in makadamskimi površinami!</t>
  </si>
  <si>
    <t>Zasip jarka z izkopanim materialom in komprimiranjem v slojih po 20 cm. Na nepovoznih površinah.</t>
  </si>
  <si>
    <r>
      <t>Nakladanje in odvoz odvečnega materiala od izkopa na trajno gradbeno deponijo, ki jo pridobi izvajalec sam; z nakladanjem, razkladanjem, razgrinjanjem, planiranjem in utrjevanjem v slojih po 50 cm. Skupaj s stroški deponije. Obračun za 1 m</t>
    </r>
    <r>
      <rPr>
        <vertAlign val="superscript"/>
        <sz val="10"/>
        <rFont val="Arial"/>
        <family val="2"/>
      </rPr>
      <t>3</t>
    </r>
    <r>
      <rPr>
        <sz val="10"/>
        <rFont val="Arial"/>
        <family val="2"/>
      </rPr>
      <t xml:space="preserve"> (upoštevan faktor razrahljivosti izkopanega materiala).</t>
    </r>
  </si>
  <si>
    <t>Črpanje vode iz gradbene jame v času gradnje, vključno z vsemi potrebnimi deli in pripravo črpalnih mest. Gradbena jama mora biti v času gradnje suha.</t>
  </si>
  <si>
    <t xml:space="preserve">kanal :   </t>
  </si>
  <si>
    <t xml:space="preserve">objekt:   </t>
  </si>
  <si>
    <t xml:space="preserve">lokacija :   </t>
  </si>
  <si>
    <t xml:space="preserve">investitor:   </t>
  </si>
  <si>
    <t xml:space="preserve">  </t>
  </si>
  <si>
    <t>A</t>
  </si>
  <si>
    <t>GRADBENA DELA</t>
  </si>
  <si>
    <t>ZEMELJSKA DELA</t>
  </si>
  <si>
    <t>KANALIZACIJA</t>
  </si>
  <si>
    <t>A.</t>
  </si>
  <si>
    <t>m3</t>
  </si>
  <si>
    <t>SKUPAJ ZEMELJSKA DELA:</t>
  </si>
  <si>
    <t>m1</t>
  </si>
  <si>
    <t>kom</t>
  </si>
  <si>
    <t>SKUPAJ KANALIZACIJA</t>
  </si>
  <si>
    <t>m2</t>
  </si>
  <si>
    <t>01.</t>
  </si>
  <si>
    <t>01.010</t>
  </si>
  <si>
    <t>01.030</t>
  </si>
  <si>
    <t>02.</t>
  </si>
  <si>
    <t>02.010</t>
  </si>
  <si>
    <t>02.030</t>
  </si>
  <si>
    <t>02.040</t>
  </si>
  <si>
    <t>Urejanje planuma spodnjega ustroja izkopa  ter planiranje s točnostjo do +/-3 cm po projektiranem naklonu.</t>
  </si>
  <si>
    <t>KRIŽANJA Z OSTALIMI KOMUNALNIMI VODI</t>
  </si>
  <si>
    <t>ur</t>
  </si>
  <si>
    <t>04.</t>
  </si>
  <si>
    <t>SKUPAJ KRIŽANJA Z OSTALIMI KOMUNALNIMI VODI</t>
  </si>
  <si>
    <t>02.070</t>
  </si>
  <si>
    <t>02.080</t>
  </si>
  <si>
    <t>02.090</t>
  </si>
  <si>
    <t>02.100</t>
  </si>
  <si>
    <t>02.110</t>
  </si>
  <si>
    <t>kpl</t>
  </si>
  <si>
    <t xml:space="preserve">REKAPITULACIJA: </t>
  </si>
  <si>
    <t xml:space="preserve">SKUPAJ </t>
  </si>
  <si>
    <t>01.050</t>
  </si>
  <si>
    <t>01.040</t>
  </si>
  <si>
    <t>02.160</t>
  </si>
  <si>
    <t>02.170</t>
  </si>
  <si>
    <t>kos</t>
  </si>
  <si>
    <t>01.060</t>
  </si>
  <si>
    <t>Izvajanje projektantskega nadzora</t>
  </si>
  <si>
    <t>02.180</t>
  </si>
  <si>
    <t>Postavitev gradbenih profilov na vzpostavljeno os trase cevovoda ter določitev nivoja za merjenje globine izkopa in polaganje cevovoda</t>
  </si>
  <si>
    <t>m</t>
  </si>
  <si>
    <t>01.070</t>
  </si>
  <si>
    <t xml:space="preserve">globina 1.0 do 1.5 m                      </t>
  </si>
  <si>
    <t xml:space="preserve">globina 1.5 do 2.0 m                      </t>
  </si>
  <si>
    <t xml:space="preserve">globina do 1.5 m                             </t>
  </si>
  <si>
    <t>04.160</t>
  </si>
  <si>
    <t>04.175</t>
  </si>
  <si>
    <t>04.080</t>
  </si>
  <si>
    <t>04.011a</t>
  </si>
  <si>
    <t>04.011b</t>
  </si>
  <si>
    <t>04.011c</t>
  </si>
  <si>
    <t>Kategorizacija zemljin in kamnin je povzeta po tabeli 2.1, dopolnil splošnih in tehničnih pogojev za zemeljska dela in temeljenje (DDC 2001, IV. Knjiga), zemljine in kamnine so razvrščene v kategoriji od I. do V.</t>
  </si>
  <si>
    <t xml:space="preserve">Izdelava izpustne glave na iztoku vode v vodotok. Potrebno je obbetoniranje cevi, izpustno glavo tlakovati s kamnito oblogo, cev (izpust) pa zavarovati z zaščitno mrežo za preprečitev dostopa v kanalizacijsko cev. </t>
  </si>
  <si>
    <t>Zakoličenje osi kanalizacije z zavarovanjem osi, oznako revizijskih jaškov.</t>
  </si>
  <si>
    <t>Opomba 5:</t>
  </si>
  <si>
    <t>V projektantskem popisu del so v zemeljskih delih izkopi jarkov ločeni po globinah od 0-2m, 2-4m in 4-6m. Pri tem so količine izkopov in izvedba mišljeni tako, da pomeni navedba območja globine le del izkopa v tem ombočju globine v določenem profilu kanala. Če je na primer globina jarka v nekem profilu 2,4m se izkop kalkulira ločeno za območje globine od 0m do 2m in ločeno za območje globine od 2m do 4m.</t>
  </si>
  <si>
    <t>02.181</t>
  </si>
  <si>
    <t>DDV (22%)</t>
  </si>
  <si>
    <t>01.044</t>
  </si>
  <si>
    <t>Terenski posnetek celotne trase kanala pred izvedbo del.</t>
  </si>
  <si>
    <t>Pregled kanala s TV kamero v katerem morajo biti razvidni padci izgrajene kanalizacije in dolžine snemanega kanala.</t>
  </si>
  <si>
    <t xml:space="preserve">Tlačni preizkus vodotesnosti položenih kanalizacijskih cevi po veljavnem standardu EN1610, s strani certificiranega  izvajalca teh del.   </t>
  </si>
  <si>
    <t>Pregled in čiščenje kanala pred izvedbo tlačnega preizkusa vodotesnosti, s strani certificiranega izvajalca del.</t>
  </si>
  <si>
    <t>M1 - 'Meteorna'</t>
  </si>
  <si>
    <t>K1 - 'Kanal M1'</t>
  </si>
  <si>
    <t>K2 - 'Kanal M2'</t>
  </si>
  <si>
    <t>K3 - 'Kanal M3'</t>
  </si>
  <si>
    <t>M2 - 'Fekalna'</t>
  </si>
  <si>
    <t>K1 - 'Kanal F1'</t>
  </si>
  <si>
    <t>K2 - 'Kanal F2'</t>
  </si>
  <si>
    <t>Pri vseh postavkah v popisih del so mišljeni tudi vsi potrebni transporti, dobava vseh materialov in vse ostale potrebne storitve, ki so potrebne za realizacijo postavke, razen če ni v sami postavki natančno drugače navedeno.</t>
  </si>
  <si>
    <t>Vtočni in iztočni nastavek na revizijskem jašku mora biti iz enakega materiala kot so kanalizacijske cevi.</t>
  </si>
  <si>
    <t>Opomba 6:</t>
  </si>
  <si>
    <t>Opomba 7:</t>
  </si>
  <si>
    <t>Opomba 8:</t>
  </si>
  <si>
    <t>Opomba 9:</t>
  </si>
  <si>
    <t>Opomba 10:</t>
  </si>
  <si>
    <t>Sestavni del projektanskega popisa del so tudi tehnično poročilo, elaborati in vse grafične priloge projekta, v katerem so posamezne postavke in dela podrobneje opisana.</t>
  </si>
  <si>
    <t>Obnova poškodovanih oz. premaknjenih mejnikov.</t>
  </si>
  <si>
    <t>REKAPITULACIJA STROŠKOV</t>
  </si>
  <si>
    <t>PRIPRAVLJALNA IN ZAKLJUČNA DELA</t>
  </si>
  <si>
    <t>SKUPAJ PRIPRAVLJALNA IN ZAKLJUČNA DELA</t>
  </si>
  <si>
    <t>Varnostni načrt za celotno projektno dokumentacijo je izdel LERO Lešnjak, varstvo pri delu, d.o.o., Šentjernej, v sklopu te projektne dokumentacije. V sklopu varnostnega načrta je upoštevana tudi ureditev delovnega platoja (kot npr. postavitev ograje, table, kontejnerjev...).</t>
  </si>
  <si>
    <t xml:space="preserve">Preizkus vodotesnosti revizijskih kanalizacijskih jaškov po veljavnem standardu EN1610, s strani certificiranega  izvajalca teh del. </t>
  </si>
  <si>
    <t>Izkop v zemlji III. ktg, ocena 75 % izkopa</t>
  </si>
  <si>
    <t>Izkop v zemlji IV.ktg, ocena 20 % izkopa</t>
  </si>
  <si>
    <t>Izkop v zemlji V.ktg, ocena 5 % izkopa</t>
  </si>
  <si>
    <t>Fino planiranje terena in humuziranje s humusom od izkopa, po končanem zasipu jarka, v povprečni debelini 15 cm. Kompletno z odstranitvijo površinskega kamenja, zatravitvijo s travnim semenom ter vzpostavitvijo terena najmanj v obliko prvotnega stanja, vključno s pridobitvijo, od lastnikov tangiranih privatnih zemljišč, izjav o vzpostavljenosti zemljišč v prvotno stanje.</t>
  </si>
  <si>
    <t>Izvedba križanja kanalizacijske cevi s komunalnimi vodi (vodovod, elektrika, TK vod...), vključno z zaščitno cevjo za komunalni vod, zasipom in s sprotnim utrjevanjem v slojih po 20 cm.</t>
  </si>
  <si>
    <t>04.088</t>
  </si>
  <si>
    <t>Ročni izkop ob obstoječih podzemnih inštalacijah, na mestih prevezav, križanj in približevanj. Izkop v zemlji III. ktg z odlaganjem odkopanega materiala na gradbiščno deponijo.</t>
  </si>
  <si>
    <t>Regionalna kolesarska povezava Črnomelj - Kanižarica</t>
  </si>
  <si>
    <t>Črnomelj</t>
  </si>
  <si>
    <t>Občina Črnomelj</t>
  </si>
  <si>
    <t>Trg svobode 3, 8340 Črnomelj</t>
  </si>
  <si>
    <t>KANAL M4</t>
  </si>
  <si>
    <r>
      <t>Kombiniran izkop jarkov za kanalizacijo, globine izkopa 0-2 m s poševnim odsekavanjem stranic jarka pod kotom 70</t>
    </r>
    <r>
      <rPr>
        <sz val="10"/>
        <rFont val="Arial"/>
        <family val="2"/>
      </rPr>
      <t>° in z navpičnimi stranicami izkopa (razpiranje jarkov) pod kotom 90°</t>
    </r>
    <r>
      <rPr>
        <sz val="10"/>
        <rFont val="Arial"/>
        <family val="2"/>
      </rPr>
      <t>, z odlaganjem izkopanega materiala na gradbiščno deponijo.</t>
    </r>
  </si>
  <si>
    <t>Polaganje kanalizacijskih cevi DN 300 iz armiranega poliestra (GRP) SN 10000, po projektiranih padcih na pripravljeno peščeno posteljico debeline 12cm, po navodilih proizvajalca, kompletno z vsemi potrebnimi deli in prenosi.</t>
  </si>
  <si>
    <t>* obračun po dejanskih stroških porabe časa in materiala po vpisu v gradbeni dnevnik; je upoštevano v popisu del za cesto v Načrtu gradbeništva - kolesarska povezava,  št. C-2019/45, v sklopu te projektne dokumentacije.</t>
  </si>
  <si>
    <t>Izdelava projekta izvedenih del;  v skladu z GZ, pravilnikom o podrobnejši vsebini projektne dokumentacije in navodilih upravljavca kanalizacije.</t>
  </si>
  <si>
    <r>
      <t>Ponovna izvedba posteljice na voznih površinah predvidenih cest,</t>
    </r>
    <r>
      <rPr>
        <b/>
        <sz val="10"/>
        <rFont val="Arial"/>
        <family val="2"/>
      </rPr>
      <t xml:space="preserve"> iz že prej vgrajenega in ob izkopu za kanal odstranjenega kamnitega materiala (zmrzlinsko odpornega)</t>
    </r>
    <r>
      <rPr>
        <sz val="10"/>
        <rFont val="Arial"/>
        <family val="2"/>
      </rPr>
      <t xml:space="preserve">, v debelini 50 cm pod voziščem in 30 cm pod kolesarskimi površinami, z utrjevanjem do predpisane zbitosti. </t>
    </r>
  </si>
  <si>
    <t>Dobava kanalizacijskih cevi DN 300 iz armiranega poliestra (GRP) po SIST EN 14364, SN 10000. Notranji zaščitni sloj cevi iz čistega poliestra, brez polnila in ojačitve, mora imeti minimalno debelino 1,0 mm</t>
  </si>
  <si>
    <r>
      <t>Ponovna izvedba posteljice na voznih površinah predvidenih cest,</t>
    </r>
    <r>
      <rPr>
        <b/>
        <sz val="10"/>
        <rFont val="Arial"/>
        <family val="2"/>
      </rPr>
      <t xml:space="preserve"> iz že prej vgrajenega in ob izkopu za kanal odstranjenega kamnitega materiala (zmrzlinsko odpornega)</t>
    </r>
    <r>
      <rPr>
        <sz val="10"/>
        <rFont val="Arial"/>
        <family val="2"/>
      </rPr>
      <t xml:space="preserve">, v debelini 30 cm pod kolesarskimi površinami, z utrjevanjem do predpisane zbitosti. </t>
    </r>
  </si>
  <si>
    <t>Polaganje kanalizacijskih cevi DN 300 iz armiranega poliestra (GRP) SN 10000, po projektiranih padcih na betonsko podlago ter obbetoniranjem cevi 10 cm nad temenom in ob straneh, kompletno s spajanjem ter vsemi pomožnimi deli in prenosi in dobavo in vgraditvijo betona.</t>
  </si>
  <si>
    <t>Dodatek za varovanje in potrebno previdnost pri gradnji kanala M4 na odseku med izpustom in jaškom M4-2, kjer kanal poteka vzporedno z obstoječo kanalizacijo (na skupni dolžini približno 16 m).</t>
  </si>
  <si>
    <t>Dobava vodotesnega prefabriciranega revizijskega jaška iz poliestrske cevi fi 100 cm, skupaj z AB obročem, AB razbremenilno ploščo in tipskim LTŽ pokrovom s tesnenjem, protihrupnim vložkom in zaklepom, fi 600mm, nosilnosti 400kN in napisom KANALIZACIJA s črkami velikosti min. 5cm ter znakom Občine Črnomelj.</t>
  </si>
  <si>
    <t>Montaža (vgradnja) prefabriciranega revizijskega jaška iz poliestrske cevi fi 100 cm, skupaj z AB obročem, AB razbremenilno ploščo in z napravo AB temelja, obdelavo vtokov in iztoka  ter z vgraditvijo LTŽ pokrova s tesnenjem, protihrupnim vložkom in zaklepom, fi 600mm, nosilnosti 400kN in napisom KANALIZACIJA s črkami velikosti min. 5cm ter znakom Občina Črnomelj. Ležišče jaška iz betona C12/15, debeline 10cm. Pred montažo jaška je prostor pod muldo zapolniti z betonom C12/15.</t>
  </si>
  <si>
    <t>Montaža (vgradnja) prefabriciranega revizijskega jaška iz poliestrske cevi fi 100 cm, skupaj z AB obročem, AB razbremenilno ploščo in z napravo AB temelja, obdelavo vtokov in iztoka  ter z vgraditvijo LTŽ pokrova s tesnenjem, protihrupnim vložkom in zaklepom, fi 600mm, nosilnosti 400kN in napisom KANALIZACIJA s črkami velikosti min. 5cm ter znakom Občine Črnomelj. Ležišče jaška iz betona C12/15, debeline 10cm. Pred montažo jaška je prostor pod muldo zapolniti z betonom C12/15.</t>
  </si>
  <si>
    <t>Kanižarica</t>
  </si>
  <si>
    <t>Črnomelj, Kanižarica</t>
  </si>
  <si>
    <t>SKUPAJ KANALIZACIJA brez DDV</t>
  </si>
  <si>
    <t>Izdela se skupni projekt izvedenih del (PID), vrednost izdelave le teh pa je razdeljena po popisih za vsak kanal posebej, v postavki 01.070.</t>
  </si>
  <si>
    <t>Na odseku kjer kanal poteka v območju nove ureditve ceste oziroma kolesarskih in peščevih površin, se izkop za kanal vrši po izvršenem grobem planumu temeljnih tal za cesto, hodnik za pešce ali tlakovano povozno in pohodno površino;  izvedba nove nosilne plasti in asfaltiranje pločnika in ceste ter tlakovanje povozne in pohodne površine je upoštevano v popisu del v Načrtu gradbeništva - kolesarska povezava, št. C-2019/45, v sklopu tega projekta.</t>
  </si>
  <si>
    <t xml:space="preserve">Ureditev prometa med gradnjo v posebnem načrtu, ki je sestavni del te projektne dokumentacije. </t>
  </si>
  <si>
    <t>KANAL F4</t>
  </si>
  <si>
    <t>Novo mesto, december 2020</t>
  </si>
  <si>
    <t>Priprava gradbišča v dolžini l=155 m, odstranitev eventuelnih ovir (grmovnice, ograje...), ureditev delovnega platoja (postavitev ograje, table, kontejnerja za orodje in slačilnica, WC,..), po končanih delih vzpostavitev prvotnega stanja:                                                         -nakladanje in odvoz materiala na trajno deponijo, ki jo pridobi izvajalec sam,                                               - odlaganje materiala na začasno deponijo, ki jo pridobi izvajalec sam</t>
  </si>
  <si>
    <t>Priprava gradbišča v dolžini l=32 m, odstranitev eventuelnih ovir (grmovnice, ograje...), ureditev delovnega platoja (postavitev ograje, table, kontejnerja za orodje in slačilnica, WC,..), po končanih delih vzpostavitev prvotnega stanja:                                                         -nakladanje in odvoz materiala na trajno deponijo, ki jo pridobi izvajalec sam,                                               - odlaganje materiala na začasno deponijo, ki jo pridobi izvajalec sam</t>
  </si>
  <si>
    <t>Dobava kanalizacijskih cev iz PVC, enoslojne, brez polnil, polnostenska, brez upenjenega jedra, rdeče-rjave, po DIN EN 1401-1, DIN8062, trdnost min. SN 8.000; po DIN EN ISO 9969 kemijsko in abrazijsko odporne ter odporne na visoko tlačno čiščenje; DN 250</t>
  </si>
  <si>
    <t>Polaganje kanalizacijskih cev iz PVC min. SN 8000, po projektiranih padcih na pripravljeno peščeno posteljico debeline 12cm, po navodilih proizvajalca, kompletno z vsemi potrebnimi deli in prenosi.</t>
  </si>
  <si>
    <t>04.014d</t>
  </si>
  <si>
    <t>*toplotna izolacija cevi deb.15cm in Al obloga cevi</t>
  </si>
  <si>
    <t>Izvedba provizorija oz. prečrpavanje odpadne vode v času izvedbe navezave novega kanala F4 na obstoječo kanalizacijo. Obstoječ višje ležeči jašek se začasno blindira na iztoku in se odpadne vode prečrpava v naslednji obstoječi jašek javne kanalizacije.</t>
  </si>
  <si>
    <t>04.090</t>
  </si>
  <si>
    <t>Zidarska dela na obstoječi kanalizaciji - blindiranje obstoječega iztoka v obstoječem jašku in obdelava novega iztoka iz cevi kanala F4 za navezavo nove kanalizacijske cevi iz PVC fi 250 mm, vključno s potrebnimi materiali, vsemi deli, prenosi in transporti.                                           OPOMBA: Izdelava novih jaškov in polaganje cevi kanala F4 je kalkulirana posebej</t>
  </si>
  <si>
    <r>
      <t>Montaža toplotno izoli</t>
    </r>
    <r>
      <rPr>
        <sz val="10"/>
        <rFont val="Arial CE"/>
        <family val="0"/>
      </rPr>
      <t xml:space="preserve">ranih in zaščitenih kanalizacijskih cevi iz PVC na AB konstrukcijo; </t>
    </r>
    <r>
      <rPr>
        <u val="single"/>
        <sz val="10"/>
        <rFont val="Arial CE"/>
        <family val="0"/>
      </rPr>
      <t>za izvedbo glej detajl pritrditve!</t>
    </r>
    <r>
      <rPr>
        <sz val="10"/>
        <rFont val="Arial CE"/>
        <family val="0"/>
      </rPr>
      <t>),  kompletno z vsemi prenosi in potrebnimi deli, katera so:</t>
    </r>
  </si>
  <si>
    <t>*toplotno izoliranje cevi iz PVC DN 250 SN8000 in montaža na vročecinkane jeklene konzole na mostni konstrukciji, komplet</t>
  </si>
  <si>
    <t>*standardna nerjaveča jeklena objemka z gumijasto oblogo fi 550mm, za pritrditev na vročecinkane jeklene konzole, ki se pritrdijo v AB konstrukcijo (glej detajl)</t>
  </si>
  <si>
    <t>* dobava in vgradnja jeklenih vročecinkanih konzol 340 x 850 mm in  iz kotnega profila 80 x 80 x 8mm, komplet s pritrdilnimi vijaki za v beton (glej detajl)</t>
  </si>
  <si>
    <t>*dobava, postavitev in po končanih delih demontaža pohodnega delovnega odra z varnim dostopom in varnostno ograjo, za čas montaže cevovoda na AB konstrukcijo</t>
  </si>
  <si>
    <t>Zidarska dela na obstoječi kanalizaciji -  za navezavo obstoječe kanalizacijske cevi, fi 250, ki se ga izvede na mestu obstoječe PVC cevi, vključno s potrebnimi materiali, vsemi deli, prenosi in transporti. Obstoječo cev fi 250 mm se odreže na mestu prevezave na novo cev in se nanjo namesti spojko za različne materiale (kot npr. REHAU AWADUKT FLEX-CONNECT PIPE COUPLER...) s pomočjo katere se naveže obstoječo cev na novo cev, iz PVC, fi 250 mm.                                                         OPOMBA: polaganje cevi je kalkulirano posebej</t>
  </si>
  <si>
    <t>04.014a</t>
  </si>
  <si>
    <t>04.014b</t>
  </si>
  <si>
    <t>Nepredvidena dela v višini 10 % predračunske vrednosti so upoštevana v skupni rekapitulaciji predračuna.
Nepredvidena dela se obračuna po dejanskih stroških, če so upravičena in potrjena s strani nadzornika v knjigi obračunskih izmer.</t>
  </si>
  <si>
    <t>Opomba:</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</si>
</sst>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0\ &quot;SIT&quot;"/>
    <numFmt numFmtId="175" formatCode="#,##0.00\ [$€-1]"/>
    <numFmt numFmtId="176" formatCode="#,##0\ [$€-1]"/>
    <numFmt numFmtId="177" formatCode="&quot;True&quot;;&quot;True&quot;;&quot;False&quot;"/>
    <numFmt numFmtId="178" formatCode="&quot;On&quot;;&quot;On&quot;;&quot;Off&quot;"/>
    <numFmt numFmtId="179" formatCode="[$€-2]\ #,##0.00_);[Red]\([$€-2]\ #,##0.00\)"/>
    <numFmt numFmtId="180" formatCode="_-* #,##0.00\ [$€-1]_-;\-* #,##0.00\ [$€-1]_-;_-* &quot;-&quot;??\ [$€-1]_-;_-@_-"/>
    <numFmt numFmtId="181" formatCode="0.0"/>
    <numFmt numFmtId="182" formatCode="#,##0.0"/>
  </numFmts>
  <fonts count="77">
    <font>
      <b/>
      <sz val="12"/>
      <color indexed="8"/>
      <name val="SSPalatino"/>
      <family val="0"/>
    </font>
    <font>
      <sz val="10"/>
      <color indexed="8"/>
      <name val="Arial"/>
      <family val="2"/>
    </font>
    <font>
      <b/>
      <sz val="10"/>
      <name val="Arial"/>
      <family val="2"/>
    </font>
    <font>
      <sz val="10"/>
      <name val="Arial"/>
      <family val="2"/>
    </font>
    <font>
      <sz val="10"/>
      <color indexed="10"/>
      <name val="Arial"/>
      <family val="2"/>
    </font>
    <font>
      <b/>
      <sz val="12"/>
      <color indexed="8"/>
      <name val="Arial"/>
      <family val="2"/>
    </font>
    <font>
      <b/>
      <sz val="10"/>
      <color indexed="8"/>
      <name val="Arial"/>
      <family val="2"/>
    </font>
    <font>
      <b/>
      <sz val="12"/>
      <name val="Arial"/>
      <family val="2"/>
    </font>
    <font>
      <sz val="12"/>
      <name val="Arial"/>
      <family val="2"/>
    </font>
    <font>
      <b/>
      <sz val="8"/>
      <color indexed="8"/>
      <name val="Arial"/>
      <family val="2"/>
    </font>
    <font>
      <sz val="8"/>
      <name val="Arial"/>
      <family val="2"/>
    </font>
    <font>
      <sz val="8"/>
      <color indexed="8"/>
      <name val="Arial"/>
      <family val="2"/>
    </font>
    <font>
      <b/>
      <sz val="8"/>
      <name val="Arial"/>
      <family val="2"/>
    </font>
    <font>
      <b/>
      <sz val="14"/>
      <name val="Arial"/>
      <family val="2"/>
    </font>
    <font>
      <b/>
      <sz val="12"/>
      <color indexed="40"/>
      <name val="Arial"/>
      <family val="2"/>
    </font>
    <font>
      <b/>
      <sz val="8"/>
      <color indexed="40"/>
      <name val="Arial"/>
      <family val="2"/>
    </font>
    <font>
      <sz val="8"/>
      <color indexed="40"/>
      <name val="Arial"/>
      <family val="2"/>
    </font>
    <font>
      <b/>
      <sz val="12"/>
      <color indexed="11"/>
      <name val="Arial"/>
      <family val="2"/>
    </font>
    <font>
      <b/>
      <sz val="8"/>
      <color indexed="11"/>
      <name val="Arial"/>
      <family val="2"/>
    </font>
    <font>
      <sz val="8"/>
      <color indexed="11"/>
      <name val="Arial"/>
      <family val="2"/>
    </font>
    <font>
      <b/>
      <sz val="12"/>
      <color indexed="61"/>
      <name val="Arial"/>
      <family val="2"/>
    </font>
    <font>
      <b/>
      <sz val="8"/>
      <color indexed="61"/>
      <name val="Arial"/>
      <family val="2"/>
    </font>
    <font>
      <sz val="8"/>
      <color indexed="61"/>
      <name val="Arial"/>
      <family val="2"/>
    </font>
    <font>
      <b/>
      <sz val="12"/>
      <color indexed="14"/>
      <name val="Arial"/>
      <family val="2"/>
    </font>
    <font>
      <sz val="10"/>
      <name val="Arial CE"/>
      <family val="2"/>
    </font>
    <font>
      <sz val="12"/>
      <color indexed="8"/>
      <name val="Arial"/>
      <family val="2"/>
    </font>
    <font>
      <b/>
      <sz val="12"/>
      <name val="Arial CE"/>
      <family val="0"/>
    </font>
    <font>
      <vertAlign val="superscript"/>
      <sz val="10"/>
      <name val="Arial"/>
      <family val="2"/>
    </font>
    <font>
      <sz val="12"/>
      <color indexed="11"/>
      <name val="Arial"/>
      <family val="2"/>
    </font>
    <font>
      <sz val="12"/>
      <color indexed="40"/>
      <name val="Arial"/>
      <family val="2"/>
    </font>
    <font>
      <sz val="12"/>
      <color indexed="61"/>
      <name val="Arial"/>
      <family val="2"/>
    </font>
    <font>
      <b/>
      <sz val="10"/>
      <name val="Arial CE"/>
      <family val="0"/>
    </font>
    <font>
      <b/>
      <sz val="12"/>
      <name val="SSPalatino"/>
      <family val="0"/>
    </font>
    <font>
      <i/>
      <sz val="10"/>
      <name val="Arial"/>
      <family val="2"/>
    </font>
    <font>
      <b/>
      <sz val="12"/>
      <color indexed="51"/>
      <name val="Arial"/>
      <family val="2"/>
    </font>
    <font>
      <b/>
      <sz val="8"/>
      <name val="SSPalatino"/>
      <family val="0"/>
    </font>
    <font>
      <sz val="10"/>
      <color indexed="8"/>
      <name val="MS Sans Serif"/>
      <family val="2"/>
    </font>
    <font>
      <b/>
      <sz val="11"/>
      <color indexed="8"/>
      <name val="SSPalatino"/>
      <family val="0"/>
    </font>
    <font>
      <b/>
      <sz val="10"/>
      <color indexed="8"/>
      <name val="Times New Roman"/>
      <family val="1"/>
    </font>
    <font>
      <u val="single"/>
      <sz val="10"/>
      <name val="Arial CE"/>
      <family val="0"/>
    </font>
    <font>
      <sz val="10"/>
      <color indexed="9"/>
      <name val="Arial"/>
      <family val="2"/>
    </font>
    <font>
      <sz val="10"/>
      <color indexed="17"/>
      <name val="Arial"/>
      <family val="2"/>
    </font>
    <font>
      <b/>
      <u val="single"/>
      <sz val="12"/>
      <color indexed="12"/>
      <name val="SSPalatino"/>
      <family val="0"/>
    </font>
    <font>
      <b/>
      <sz val="10"/>
      <color indexed="63"/>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9"/>
      <name val="Arial"/>
      <family val="2"/>
    </font>
    <font>
      <b/>
      <u val="single"/>
      <sz val="12"/>
      <color indexed="20"/>
      <name val="SSPalatino"/>
      <family val="0"/>
    </font>
    <font>
      <i/>
      <sz val="10"/>
      <color indexed="23"/>
      <name val="Arial"/>
      <family val="2"/>
    </font>
    <font>
      <b/>
      <sz val="10"/>
      <color indexed="9"/>
      <name val="Arial"/>
      <family val="2"/>
    </font>
    <font>
      <b/>
      <sz val="10"/>
      <color indexed="10"/>
      <name val="Arial"/>
      <family val="2"/>
    </font>
    <font>
      <sz val="10"/>
      <color indexed="20"/>
      <name val="Arial"/>
      <family val="2"/>
    </font>
    <font>
      <sz val="10"/>
      <color indexed="62"/>
      <name val="Arial"/>
      <family val="2"/>
    </font>
    <font>
      <b/>
      <sz val="12"/>
      <color indexed="10"/>
      <name val="Arial"/>
      <family val="2"/>
    </font>
    <font>
      <sz val="10"/>
      <color theme="1"/>
      <name val="Arial"/>
      <family val="2"/>
    </font>
    <font>
      <sz val="10"/>
      <color theme="0"/>
      <name val="Arial"/>
      <family val="2"/>
    </font>
    <font>
      <sz val="10"/>
      <color rgb="FF006100"/>
      <name val="Arial"/>
      <family val="2"/>
    </font>
    <font>
      <b/>
      <u val="single"/>
      <sz val="12"/>
      <color theme="10"/>
      <name val="SSPalatino"/>
      <family val="0"/>
    </font>
    <font>
      <b/>
      <sz val="10"/>
      <color rgb="FF3F3F3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9C6500"/>
      <name val="Arial"/>
      <family val="2"/>
    </font>
    <font>
      <b/>
      <u val="single"/>
      <sz val="12"/>
      <color theme="11"/>
      <name val="SSPalatino"/>
      <family val="0"/>
    </font>
    <font>
      <sz val="10"/>
      <color rgb="FFFF0000"/>
      <name val="Arial"/>
      <family val="2"/>
    </font>
    <font>
      <i/>
      <sz val="10"/>
      <color rgb="FF7F7F7F"/>
      <name val="Arial"/>
      <family val="2"/>
    </font>
    <font>
      <sz val="10"/>
      <color rgb="FFFA7D00"/>
      <name val="Arial"/>
      <family val="2"/>
    </font>
    <font>
      <b/>
      <sz val="10"/>
      <color theme="0"/>
      <name val="Arial"/>
      <family val="2"/>
    </font>
    <font>
      <b/>
      <sz val="10"/>
      <color rgb="FFFA7D00"/>
      <name val="Arial"/>
      <family val="2"/>
    </font>
    <font>
      <sz val="10"/>
      <color rgb="FF9C0006"/>
      <name val="Arial"/>
      <family val="2"/>
    </font>
    <font>
      <sz val="10"/>
      <color rgb="FF3F3F76"/>
      <name val="Arial"/>
      <family val="2"/>
    </font>
    <font>
      <b/>
      <sz val="10"/>
      <color theme="1"/>
      <name val="Arial"/>
      <family val="2"/>
    </font>
    <font>
      <b/>
      <sz val="10"/>
      <color rgb="FFFF0000"/>
      <name val="Arial"/>
      <family val="2"/>
    </font>
    <font>
      <b/>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rgb="FFFFFF00"/>
        <bgColor indexed="64"/>
      </patternFill>
    </fill>
    <fill>
      <patternFill patternType="solid">
        <fgColor rgb="FFFFFF99"/>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style="thin"/>
    </border>
    <border>
      <left/>
      <right/>
      <top style="thin"/>
      <bottom style="medium"/>
    </border>
    <border>
      <left style="thin"/>
      <right style="thin"/>
      <top style="thin"/>
      <bottom style="medium"/>
    </border>
    <border>
      <left style="thin"/>
      <right style="thin"/>
      <top>
        <color indexed="63"/>
      </top>
      <bottom style="thin"/>
    </border>
  </borders>
  <cellStyleXfs count="71">
    <xf numFmtId="0" fontId="0" fillId="0" borderId="0" applyFill="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171" fontId="3" fillId="0" borderId="0" applyFont="0" applyFill="0" applyBorder="0" applyAlignment="0" applyProtection="0"/>
    <xf numFmtId="170" fontId="3" fillId="0" borderId="0" applyFont="0" applyFill="0" applyBorder="0" applyAlignment="0" applyProtection="0"/>
    <xf numFmtId="0" fontId="58" fillId="20" borderId="0" applyNumberFormat="0" applyBorder="0" applyAlignment="0" applyProtection="0"/>
    <xf numFmtId="0" fontId="59" fillId="0" borderId="0" applyNumberFormat="0" applyFill="0" applyBorder="0" applyAlignment="0" applyProtection="0"/>
    <xf numFmtId="0" fontId="60" fillId="21" borderId="1" applyNumberFormat="0" applyAlignment="0" applyProtection="0"/>
    <xf numFmtId="0" fontId="61" fillId="0" borderId="0" applyNumberFormat="0" applyFill="0" applyBorder="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0" fontId="0" fillId="0" borderId="0">
      <alignment/>
      <protection/>
    </xf>
    <xf numFmtId="0" fontId="3" fillId="0" borderId="0">
      <alignment/>
      <protection/>
    </xf>
    <xf numFmtId="0" fontId="3" fillId="0" borderId="0">
      <alignment/>
      <protection/>
    </xf>
    <xf numFmtId="0" fontId="36" fillId="0" borderId="0">
      <alignment/>
      <protection/>
    </xf>
    <xf numFmtId="0" fontId="65" fillId="22" borderId="0" applyNumberFormat="0" applyBorder="0" applyAlignment="0" applyProtection="0"/>
    <xf numFmtId="0" fontId="3" fillId="0" borderId="0">
      <alignment/>
      <protection/>
    </xf>
    <xf numFmtId="0" fontId="66"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69" fillId="0" borderId="6" applyNumberFormat="0" applyFill="0" applyAlignment="0" applyProtection="0"/>
    <xf numFmtId="0" fontId="70" fillId="30" borderId="7" applyNumberFormat="0" applyAlignment="0" applyProtection="0"/>
    <xf numFmtId="0" fontId="71" fillId="21" borderId="8" applyNumberFormat="0" applyAlignment="0" applyProtection="0"/>
    <xf numFmtId="0" fontId="72" fillId="31"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3" fontId="3" fillId="0" borderId="0" applyFont="0" applyFill="0" applyBorder="0" applyAlignment="0" applyProtection="0"/>
    <xf numFmtId="0" fontId="73" fillId="32" borderId="8" applyNumberFormat="0" applyAlignment="0" applyProtection="0"/>
    <xf numFmtId="0" fontId="74" fillId="0" borderId="9" applyNumberFormat="0" applyFill="0" applyAlignment="0" applyProtection="0"/>
  </cellStyleXfs>
  <cellXfs count="277">
    <xf numFmtId="0" fontId="0" fillId="0" borderId="0" xfId="0" applyAlignment="1">
      <alignment/>
    </xf>
    <xf numFmtId="49" fontId="2" fillId="0" borderId="0" xfId="44" applyNumberFormat="1" applyFont="1" applyFill="1" applyAlignment="1">
      <alignment horizontal="left" vertical="top" wrapText="1"/>
      <protection/>
    </xf>
    <xf numFmtId="175" fontId="3" fillId="0" borderId="0" xfId="44" applyNumberFormat="1" applyFont="1" applyFill="1">
      <alignment/>
      <protection/>
    </xf>
    <xf numFmtId="175" fontId="3" fillId="0" borderId="0" xfId="44" applyNumberFormat="1" applyFont="1" applyFill="1">
      <alignment/>
      <protection/>
    </xf>
    <xf numFmtId="176" fontId="3" fillId="0" borderId="0" xfId="44" applyNumberFormat="1" applyFont="1" applyFill="1">
      <alignment/>
      <protection/>
    </xf>
    <xf numFmtId="4" fontId="3" fillId="0" borderId="0" xfId="44" applyNumberFormat="1" applyFont="1" applyFill="1" applyAlignment="1">
      <alignment horizontal="left" vertical="top" wrapText="1"/>
      <protection/>
    </xf>
    <xf numFmtId="0" fontId="5" fillId="0" borderId="0" xfId="44" applyFont="1" applyFill="1">
      <alignment/>
      <protection/>
    </xf>
    <xf numFmtId="0" fontId="17" fillId="0" borderId="0" xfId="44" applyFont="1" applyFill="1">
      <alignment/>
      <protection/>
    </xf>
    <xf numFmtId="0" fontId="14" fillId="0" borderId="0" xfId="44" applyFont="1" applyFill="1">
      <alignment/>
      <protection/>
    </xf>
    <xf numFmtId="0" fontId="20" fillId="0" borderId="0" xfId="44" applyFont="1" applyFill="1">
      <alignment/>
      <protection/>
    </xf>
    <xf numFmtId="4" fontId="2" fillId="0" borderId="0" xfId="44" applyNumberFormat="1" applyFont="1" applyFill="1" applyAlignment="1">
      <alignment horizontal="left"/>
      <protection/>
    </xf>
    <xf numFmtId="49" fontId="2" fillId="0" borderId="0" xfId="44" applyNumberFormat="1" applyFont="1" applyFill="1" applyAlignment="1">
      <alignment horizontal="right"/>
      <protection/>
    </xf>
    <xf numFmtId="1" fontId="3" fillId="0" borderId="0" xfId="44" applyNumberFormat="1" applyFont="1" applyFill="1" applyAlignment="1">
      <alignment horizontal="right"/>
      <protection/>
    </xf>
    <xf numFmtId="4" fontId="8" fillId="0" borderId="0" xfId="0" applyNumberFormat="1" applyFont="1" applyFill="1" applyAlignment="1">
      <alignment/>
    </xf>
    <xf numFmtId="4" fontId="3" fillId="0" borderId="0" xfId="0" applyNumberFormat="1" applyFont="1" applyFill="1" applyAlignment="1">
      <alignment/>
    </xf>
    <xf numFmtId="175" fontId="7" fillId="0" borderId="0" xfId="0" applyNumberFormat="1" applyFont="1" applyFill="1" applyAlignment="1">
      <alignment/>
    </xf>
    <xf numFmtId="0" fontId="7" fillId="0" borderId="0" xfId="0" applyFont="1" applyFill="1" applyAlignment="1">
      <alignment/>
    </xf>
    <xf numFmtId="0" fontId="7" fillId="0" borderId="0" xfId="44" applyFont="1" applyFill="1" applyAlignment="1">
      <alignment/>
      <protection/>
    </xf>
    <xf numFmtId="175" fontId="8" fillId="0" borderId="0" xfId="0" applyNumberFormat="1" applyFont="1" applyFill="1" applyAlignment="1">
      <alignment/>
    </xf>
    <xf numFmtId="176" fontId="8" fillId="0" borderId="0" xfId="0" applyNumberFormat="1" applyFont="1" applyFill="1" applyAlignment="1">
      <alignment/>
    </xf>
    <xf numFmtId="4" fontId="3" fillId="0" borderId="0" xfId="44" applyNumberFormat="1" applyFont="1" applyFill="1" applyAlignment="1">
      <alignment/>
      <protection/>
    </xf>
    <xf numFmtId="176" fontId="3" fillId="0" borderId="0" xfId="44" applyNumberFormat="1" applyFont="1" applyFill="1" applyAlignment="1">
      <alignment/>
      <protection/>
    </xf>
    <xf numFmtId="175" fontId="3" fillId="0" borderId="0" xfId="44" applyNumberFormat="1" applyFont="1" applyFill="1" applyAlignment="1">
      <alignment/>
      <protection/>
    </xf>
    <xf numFmtId="175" fontId="3" fillId="0" borderId="0" xfId="44" applyNumberFormat="1" applyFont="1" applyFill="1" applyAlignment="1">
      <alignment/>
      <protection/>
    </xf>
    <xf numFmtId="0" fontId="5" fillId="0" borderId="0" xfId="44" applyFont="1" applyFill="1" applyAlignment="1">
      <alignment/>
      <protection/>
    </xf>
    <xf numFmtId="0" fontId="17" fillId="0" borderId="0" xfId="44" applyFont="1" applyFill="1" applyAlignment="1">
      <alignment/>
      <protection/>
    </xf>
    <xf numFmtId="0" fontId="14" fillId="0" borderId="0" xfId="44" applyFont="1" applyFill="1" applyAlignment="1">
      <alignment/>
      <protection/>
    </xf>
    <xf numFmtId="0" fontId="20" fillId="0" borderId="0" xfId="44" applyFont="1" applyFill="1" applyAlignment="1">
      <alignment/>
      <protection/>
    </xf>
    <xf numFmtId="4" fontId="13" fillId="0" borderId="0" xfId="44" applyNumberFormat="1" applyFont="1" applyFill="1">
      <alignment/>
      <protection/>
    </xf>
    <xf numFmtId="4" fontId="2" fillId="0" borderId="0" xfId="44" applyNumberFormat="1" applyFont="1" applyFill="1">
      <alignment/>
      <protection/>
    </xf>
    <xf numFmtId="176" fontId="2" fillId="0" borderId="0" xfId="44" applyNumberFormat="1" applyFont="1" applyFill="1">
      <alignment/>
      <protection/>
    </xf>
    <xf numFmtId="175" fontId="2" fillId="0" borderId="0" xfId="44" applyNumberFormat="1" applyFont="1" applyFill="1">
      <alignment/>
      <protection/>
    </xf>
    <xf numFmtId="175" fontId="2" fillId="0" borderId="0" xfId="44" applyNumberFormat="1" applyFont="1" applyFill="1">
      <alignment/>
      <protection/>
    </xf>
    <xf numFmtId="4" fontId="3" fillId="0" borderId="0" xfId="44" applyNumberFormat="1" applyFont="1" applyFill="1">
      <alignment/>
      <protection/>
    </xf>
    <xf numFmtId="1" fontId="8" fillId="0" borderId="0" xfId="0" applyNumberFormat="1" applyFont="1" applyFill="1" applyAlignment="1">
      <alignment horizontal="right"/>
    </xf>
    <xf numFmtId="4" fontId="3" fillId="33" borderId="0" xfId="44" applyNumberFormat="1" applyFont="1" applyFill="1">
      <alignment/>
      <protection/>
    </xf>
    <xf numFmtId="176" fontId="3" fillId="33" borderId="0" xfId="44" applyNumberFormat="1" applyFont="1" applyFill="1">
      <alignment/>
      <protection/>
    </xf>
    <xf numFmtId="175" fontId="3" fillId="33" borderId="0" xfId="44" applyNumberFormat="1" applyFont="1" applyFill="1">
      <alignment/>
      <protection/>
    </xf>
    <xf numFmtId="0" fontId="5" fillId="33" borderId="0" xfId="44" applyFont="1" applyFill="1">
      <alignment/>
      <protection/>
    </xf>
    <xf numFmtId="0" fontId="17" fillId="33" borderId="0" xfId="44" applyFont="1" applyFill="1">
      <alignment/>
      <protection/>
    </xf>
    <xf numFmtId="0" fontId="14" fillId="33" borderId="0" xfId="44" applyFont="1" applyFill="1">
      <alignment/>
      <protection/>
    </xf>
    <xf numFmtId="0" fontId="20" fillId="33" borderId="0" xfId="44" applyFont="1" applyFill="1">
      <alignment/>
      <protection/>
    </xf>
    <xf numFmtId="175" fontId="3" fillId="33" borderId="0" xfId="44" applyNumberFormat="1" applyFont="1" applyFill="1">
      <alignment/>
      <protection/>
    </xf>
    <xf numFmtId="4" fontId="3" fillId="33" borderId="0" xfId="0" applyNumberFormat="1" applyFont="1" applyFill="1" applyAlignment="1">
      <alignment/>
    </xf>
    <xf numFmtId="0" fontId="17" fillId="0" borderId="0" xfId="43" applyFont="1" applyFill="1">
      <alignment/>
      <protection/>
    </xf>
    <xf numFmtId="0" fontId="14" fillId="0" borderId="0" xfId="43" applyFont="1" applyFill="1">
      <alignment/>
      <protection/>
    </xf>
    <xf numFmtId="0" fontId="5" fillId="0" borderId="0" xfId="43" applyFont="1" applyFill="1">
      <alignment/>
      <protection/>
    </xf>
    <xf numFmtId="0" fontId="20" fillId="0" borderId="0" xfId="43" applyFont="1" applyFill="1">
      <alignment/>
      <protection/>
    </xf>
    <xf numFmtId="0" fontId="6" fillId="0" borderId="10" xfId="46" applyFont="1" applyFill="1" applyBorder="1" applyAlignment="1">
      <alignment horizontal="center" vertical="center"/>
      <protection/>
    </xf>
    <xf numFmtId="0" fontId="6" fillId="0" borderId="10" xfId="46" applyFont="1" applyFill="1" applyBorder="1" applyAlignment="1">
      <alignment horizontal="center" vertical="center" wrapText="1"/>
      <protection/>
    </xf>
    <xf numFmtId="181" fontId="2" fillId="0" borderId="10" xfId="46" applyNumberFormat="1" applyFont="1" applyFill="1" applyBorder="1" applyAlignment="1">
      <alignment horizontal="center" vertical="center"/>
      <protection/>
    </xf>
    <xf numFmtId="172" fontId="6" fillId="0" borderId="10" xfId="64" applyFont="1" applyFill="1" applyBorder="1" applyAlignment="1">
      <alignment horizontal="center" vertical="center"/>
    </xf>
    <xf numFmtId="172" fontId="2" fillId="0" borderId="10" xfId="64" applyFont="1" applyFill="1" applyBorder="1" applyAlignment="1">
      <alignment horizontal="center" vertical="center"/>
    </xf>
    <xf numFmtId="0" fontId="3" fillId="0" borderId="0" xfId="0" applyFont="1" applyFill="1" applyAlignment="1">
      <alignment/>
    </xf>
    <xf numFmtId="49" fontId="5" fillId="0" borderId="0" xfId="43" applyNumberFormat="1" applyFont="1" applyFill="1">
      <alignment/>
      <protection/>
    </xf>
    <xf numFmtId="0" fontId="7" fillId="0" borderId="0" xfId="43" applyFont="1" applyFill="1">
      <alignment/>
      <protection/>
    </xf>
    <xf numFmtId="4" fontId="7" fillId="0" borderId="0" xfId="43" applyNumberFormat="1" applyFont="1" applyFill="1">
      <alignment/>
      <protection/>
    </xf>
    <xf numFmtId="176" fontId="7" fillId="0" borderId="0" xfId="43" applyNumberFormat="1" applyFont="1" applyFill="1">
      <alignment/>
      <protection/>
    </xf>
    <xf numFmtId="175" fontId="7" fillId="0" borderId="0" xfId="43" applyNumberFormat="1" applyFont="1" applyFill="1">
      <alignment/>
      <protection/>
    </xf>
    <xf numFmtId="175" fontId="7" fillId="0" borderId="0" xfId="43" applyNumberFormat="1" applyFont="1" applyFill="1">
      <alignment/>
      <protection/>
    </xf>
    <xf numFmtId="4" fontId="8" fillId="0" borderId="0" xfId="44" applyNumberFormat="1" applyFont="1" applyFill="1" applyAlignment="1">
      <alignment horizontal="left" vertical="top" wrapText="1"/>
      <protection/>
    </xf>
    <xf numFmtId="4" fontId="8" fillId="0" borderId="0" xfId="44" applyNumberFormat="1" applyFont="1" applyFill="1">
      <alignment/>
      <protection/>
    </xf>
    <xf numFmtId="175" fontId="8" fillId="0" borderId="0" xfId="44" applyNumberFormat="1" applyFont="1" applyFill="1">
      <alignment/>
      <protection/>
    </xf>
    <xf numFmtId="175" fontId="8" fillId="0" borderId="0" xfId="44" applyNumberFormat="1" applyFont="1" applyFill="1">
      <alignment/>
      <protection/>
    </xf>
    <xf numFmtId="49" fontId="6" fillId="0" borderId="0" xfId="43" applyNumberFormat="1" applyFont="1" applyFill="1">
      <alignment/>
      <protection/>
    </xf>
    <xf numFmtId="0" fontId="24" fillId="0" borderId="0" xfId="0" applyFont="1" applyFill="1" applyBorder="1" applyAlignment="1">
      <alignment horizontal="right"/>
    </xf>
    <xf numFmtId="0" fontId="24" fillId="0" borderId="0" xfId="0" applyFont="1" applyFill="1" applyBorder="1" applyAlignment="1">
      <alignment horizontal="center"/>
    </xf>
    <xf numFmtId="4" fontId="24" fillId="0" borderId="0" xfId="0" applyNumberFormat="1" applyFont="1" applyFill="1" applyBorder="1" applyAlignment="1" applyProtection="1">
      <alignment horizontal="right"/>
      <protection locked="0"/>
    </xf>
    <xf numFmtId="4" fontId="24" fillId="0" borderId="0" xfId="0" applyNumberFormat="1" applyFont="1" applyFill="1" applyBorder="1" applyAlignment="1">
      <alignment horizontal="right"/>
    </xf>
    <xf numFmtId="4" fontId="3" fillId="0" borderId="0" xfId="0" applyNumberFormat="1" applyFont="1" applyFill="1" applyAlignment="1">
      <alignment/>
    </xf>
    <xf numFmtId="4" fontId="3" fillId="0" borderId="0" xfId="44" applyNumberFormat="1" applyFont="1" applyFill="1" applyBorder="1">
      <alignment/>
      <protection/>
    </xf>
    <xf numFmtId="4" fontId="2" fillId="0" borderId="0" xfId="0" applyNumberFormat="1" applyFont="1" applyFill="1" applyAlignment="1">
      <alignment horizontal="left" vertical="top" wrapText="1"/>
    </xf>
    <xf numFmtId="4" fontId="13" fillId="0" borderId="0" xfId="0" applyNumberFormat="1" applyFont="1" applyFill="1" applyAlignment="1">
      <alignment horizontal="center"/>
    </xf>
    <xf numFmtId="4" fontId="2" fillId="0" borderId="0" xfId="0" applyNumberFormat="1" applyFont="1" applyFill="1" applyAlignment="1">
      <alignment vertical="center"/>
    </xf>
    <xf numFmtId="4" fontId="3" fillId="0" borderId="0" xfId="0" applyNumberFormat="1" applyFont="1" applyFill="1" applyAlignment="1">
      <alignment vertical="center"/>
    </xf>
    <xf numFmtId="4" fontId="8" fillId="0" borderId="0" xfId="0" applyNumberFormat="1" applyFont="1" applyFill="1" applyAlignment="1">
      <alignment/>
    </xf>
    <xf numFmtId="0" fontId="7" fillId="0" borderId="0" xfId="0" applyFont="1" applyFill="1" applyAlignment="1">
      <alignment/>
    </xf>
    <xf numFmtId="0" fontId="2" fillId="0" borderId="0" xfId="0" applyFont="1" applyFill="1" applyAlignment="1">
      <alignment/>
    </xf>
    <xf numFmtId="0" fontId="2" fillId="0" borderId="0" xfId="0" applyFont="1" applyFill="1" applyAlignment="1">
      <alignment vertical="center"/>
    </xf>
    <xf numFmtId="0" fontId="2" fillId="0" borderId="0" xfId="0" applyFont="1" applyFill="1" applyBorder="1" applyAlignment="1">
      <alignment vertical="center"/>
    </xf>
    <xf numFmtId="4" fontId="7" fillId="0" borderId="0" xfId="0" applyNumberFormat="1" applyFont="1" applyFill="1" applyAlignment="1">
      <alignment/>
    </xf>
    <xf numFmtId="4" fontId="2" fillId="0" borderId="0" xfId="0" applyNumberFormat="1" applyFont="1" applyFill="1" applyAlignment="1">
      <alignment/>
    </xf>
    <xf numFmtId="4" fontId="3" fillId="0" borderId="11" xfId="0" applyNumberFormat="1" applyFont="1" applyFill="1" applyBorder="1" applyAlignment="1">
      <alignment/>
    </xf>
    <xf numFmtId="4" fontId="2" fillId="0" borderId="12" xfId="0" applyNumberFormat="1" applyFont="1" applyFill="1" applyBorder="1" applyAlignment="1">
      <alignment horizontal="left" vertical="center" wrapText="1"/>
    </xf>
    <xf numFmtId="0" fontId="26" fillId="0" borderId="0" xfId="0" applyFont="1" applyFill="1" applyAlignment="1">
      <alignment/>
    </xf>
    <xf numFmtId="0" fontId="37" fillId="0" borderId="0" xfId="0" applyFont="1" applyFill="1" applyAlignment="1">
      <alignment/>
    </xf>
    <xf numFmtId="0" fontId="0" fillId="0" borderId="0" xfId="0" applyFill="1" applyAlignment="1">
      <alignment/>
    </xf>
    <xf numFmtId="175" fontId="3" fillId="0" borderId="0" xfId="44" applyNumberFormat="1" applyFont="1" applyFill="1" applyBorder="1">
      <alignment/>
      <protection/>
    </xf>
    <xf numFmtId="0" fontId="5" fillId="0" borderId="0" xfId="44" applyFont="1" applyFill="1" applyBorder="1">
      <alignment/>
      <protection/>
    </xf>
    <xf numFmtId="4" fontId="3" fillId="0" borderId="0" xfId="44" applyNumberFormat="1" applyFont="1" applyFill="1" applyBorder="1" applyAlignment="1">
      <alignment horizontal="left" vertical="top" wrapText="1"/>
      <protection/>
    </xf>
    <xf numFmtId="175" fontId="3" fillId="0" borderId="0" xfId="44" applyNumberFormat="1" applyFont="1" applyFill="1" applyBorder="1">
      <alignment/>
      <protection/>
    </xf>
    <xf numFmtId="1" fontId="2" fillId="33" borderId="0" xfId="0" applyNumberFormat="1" applyFont="1" applyFill="1" applyAlignment="1">
      <alignment horizontal="left"/>
    </xf>
    <xf numFmtId="1" fontId="2" fillId="33" borderId="0" xfId="44" applyNumberFormat="1" applyFont="1" applyFill="1" applyAlignment="1">
      <alignment horizontal="left"/>
      <protection/>
    </xf>
    <xf numFmtId="0" fontId="2" fillId="0" borderId="0" xfId="45" applyFont="1" applyFill="1">
      <alignment/>
      <protection/>
    </xf>
    <xf numFmtId="0" fontId="38" fillId="0" borderId="0" xfId="0" applyFont="1" applyFill="1" applyAlignment="1">
      <alignment/>
    </xf>
    <xf numFmtId="0" fontId="5" fillId="0" borderId="0" xfId="0" applyFont="1" applyFill="1" applyAlignment="1">
      <alignment/>
    </xf>
    <xf numFmtId="4" fontId="7" fillId="0" borderId="0" xfId="0" applyNumberFormat="1" applyFont="1" applyFill="1" applyAlignment="1">
      <alignment horizontal="left" vertical="top" wrapText="1"/>
    </xf>
    <xf numFmtId="4" fontId="2" fillId="0" borderId="11" xfId="0" applyNumberFormat="1" applyFont="1" applyFill="1" applyBorder="1" applyAlignment="1">
      <alignment horizontal="left" vertical="top" wrapText="1"/>
    </xf>
    <xf numFmtId="4" fontId="2" fillId="0" borderId="0" xfId="0" applyNumberFormat="1" applyFont="1" applyFill="1" applyAlignment="1">
      <alignment horizontal="left" vertical="center" wrapText="1"/>
    </xf>
    <xf numFmtId="4" fontId="3" fillId="0" borderId="12" xfId="0" applyNumberFormat="1" applyFont="1" applyFill="1" applyBorder="1" applyAlignment="1">
      <alignment vertical="center"/>
    </xf>
    <xf numFmtId="0" fontId="31" fillId="0" borderId="0" xfId="0" applyFont="1" applyFill="1" applyAlignment="1">
      <alignment vertical="center"/>
    </xf>
    <xf numFmtId="0" fontId="7" fillId="33" borderId="0" xfId="0" applyFont="1" applyFill="1" applyAlignment="1">
      <alignment/>
    </xf>
    <xf numFmtId="0" fontId="2" fillId="33" borderId="0" xfId="0" applyFont="1" applyFill="1" applyAlignment="1">
      <alignment/>
    </xf>
    <xf numFmtId="4" fontId="2" fillId="33" borderId="0" xfId="0" applyNumberFormat="1" applyFont="1" applyFill="1" applyAlignment="1">
      <alignment/>
    </xf>
    <xf numFmtId="0" fontId="2" fillId="33" borderId="0" xfId="0" applyFont="1" applyFill="1" applyAlignment="1">
      <alignment vertical="center"/>
    </xf>
    <xf numFmtId="4" fontId="3" fillId="33" borderId="0" xfId="0" applyNumberFormat="1" applyFont="1" applyFill="1" applyAlignment="1">
      <alignment horizontal="left" vertical="top" wrapText="1"/>
    </xf>
    <xf numFmtId="49" fontId="2" fillId="0" borderId="0" xfId="44" applyNumberFormat="1" applyFont="1" applyFill="1" applyBorder="1" applyAlignment="1">
      <alignment horizontal="left" vertical="top" wrapText="1"/>
      <protection/>
    </xf>
    <xf numFmtId="176" fontId="3" fillId="0" borderId="0" xfId="44" applyNumberFormat="1" applyFont="1" applyFill="1" applyBorder="1">
      <alignment/>
      <protection/>
    </xf>
    <xf numFmtId="0" fontId="17" fillId="0" borderId="0" xfId="44" applyFont="1" applyFill="1" applyBorder="1">
      <alignment/>
      <protection/>
    </xf>
    <xf numFmtId="0" fontId="14" fillId="0" borderId="0" xfId="44" applyFont="1" applyFill="1" applyBorder="1">
      <alignment/>
      <protection/>
    </xf>
    <xf numFmtId="0" fontId="20" fillId="0" borderId="0" xfId="44" applyFont="1" applyFill="1" applyBorder="1">
      <alignment/>
      <protection/>
    </xf>
    <xf numFmtId="0" fontId="5" fillId="0" borderId="0" xfId="0" applyFont="1" applyFill="1" applyAlignment="1">
      <alignment/>
    </xf>
    <xf numFmtId="4" fontId="2" fillId="0" borderId="13" xfId="0" applyNumberFormat="1" applyFont="1" applyFill="1" applyBorder="1" applyAlignment="1">
      <alignment/>
    </xf>
    <xf numFmtId="0" fontId="31" fillId="0" borderId="0" xfId="0" applyFont="1" applyFill="1" applyAlignment="1">
      <alignment/>
    </xf>
    <xf numFmtId="4" fontId="2" fillId="0" borderId="11" xfId="0" applyNumberFormat="1" applyFont="1" applyFill="1" applyBorder="1" applyAlignment="1">
      <alignment/>
    </xf>
    <xf numFmtId="4" fontId="2" fillId="0" borderId="12" xfId="0" applyNumberFormat="1" applyFont="1" applyFill="1" applyBorder="1" applyAlignment="1">
      <alignment vertical="center"/>
    </xf>
    <xf numFmtId="4" fontId="3" fillId="0" borderId="0" xfId="0" applyNumberFormat="1" applyFont="1" applyFill="1" applyAlignment="1">
      <alignment horizontal="left" vertical="top" wrapText="1"/>
    </xf>
    <xf numFmtId="4" fontId="2" fillId="0" borderId="13" xfId="0" applyNumberFormat="1" applyFont="1" applyFill="1" applyBorder="1" applyAlignment="1">
      <alignment vertical="center"/>
    </xf>
    <xf numFmtId="4" fontId="2" fillId="33" borderId="0" xfId="0" applyNumberFormat="1" applyFont="1" applyFill="1" applyAlignment="1">
      <alignment vertical="center"/>
    </xf>
    <xf numFmtId="4" fontId="2" fillId="0" borderId="0" xfId="0" applyNumberFormat="1" applyFont="1" applyFill="1" applyBorder="1" applyAlignment="1">
      <alignment vertical="center"/>
    </xf>
    <xf numFmtId="4" fontId="2" fillId="0" borderId="0" xfId="0" applyNumberFormat="1" applyFont="1" applyFill="1" applyAlignment="1">
      <alignment horizontal="right" vertical="center"/>
    </xf>
    <xf numFmtId="0" fontId="2" fillId="0" borderId="0" xfId="0" applyFont="1" applyFill="1" applyAlignment="1">
      <alignment horizontal="right" vertical="center"/>
    </xf>
    <xf numFmtId="49" fontId="2" fillId="33" borderId="0" xfId="44" applyNumberFormat="1" applyFont="1" applyFill="1" applyAlignment="1">
      <alignment horizontal="left" vertical="top" wrapText="1"/>
      <protection/>
    </xf>
    <xf numFmtId="49" fontId="2" fillId="0" borderId="0" xfId="44" applyNumberFormat="1" applyFont="1" applyFill="1" applyAlignment="1">
      <alignment horizontal="right" vertical="center"/>
      <protection/>
    </xf>
    <xf numFmtId="1" fontId="3" fillId="0" borderId="0" xfId="44" applyNumberFormat="1" applyFont="1" applyFill="1" applyAlignment="1">
      <alignment horizontal="right" vertical="center"/>
      <protection/>
    </xf>
    <xf numFmtId="0" fontId="6" fillId="0" borderId="0" xfId="0" applyFont="1" applyAlignment="1">
      <alignment vertical="center"/>
    </xf>
    <xf numFmtId="4" fontId="8" fillId="0" borderId="0" xfId="0" applyNumberFormat="1" applyFont="1" applyFill="1" applyAlignment="1">
      <alignment vertical="center"/>
    </xf>
    <xf numFmtId="175" fontId="7" fillId="0" borderId="0" xfId="0" applyNumberFormat="1" applyFont="1" applyFill="1" applyAlignment="1">
      <alignment vertical="center"/>
    </xf>
    <xf numFmtId="0" fontId="7" fillId="0" borderId="0" xfId="0" applyFont="1" applyFill="1" applyAlignment="1">
      <alignment vertical="center"/>
    </xf>
    <xf numFmtId="0" fontId="7" fillId="0" borderId="0" xfId="44" applyFont="1" applyFill="1" applyAlignment="1">
      <alignment vertical="center"/>
      <protection/>
    </xf>
    <xf numFmtId="175" fontId="8" fillId="0" borderId="0" xfId="0" applyNumberFormat="1" applyFont="1" applyFill="1" applyAlignment="1">
      <alignment vertical="center"/>
    </xf>
    <xf numFmtId="1" fontId="2" fillId="0" borderId="0" xfId="44" applyNumberFormat="1" applyFont="1" applyFill="1" applyAlignment="1">
      <alignment horizontal="left" vertical="center"/>
      <protection/>
    </xf>
    <xf numFmtId="176" fontId="3" fillId="0" borderId="0" xfId="44" applyNumberFormat="1" applyFont="1" applyFill="1" applyAlignment="1">
      <alignment vertical="center"/>
      <protection/>
    </xf>
    <xf numFmtId="4" fontId="3" fillId="0" borderId="0" xfId="44" applyNumberFormat="1" applyFont="1" applyFill="1" applyAlignment="1">
      <alignment vertical="center"/>
      <protection/>
    </xf>
    <xf numFmtId="175" fontId="3" fillId="0" borderId="0" xfId="44" applyNumberFormat="1" applyFont="1" applyFill="1" applyAlignment="1">
      <alignment vertical="center"/>
      <protection/>
    </xf>
    <xf numFmtId="176" fontId="8" fillId="0" borderId="0" xfId="0" applyNumberFormat="1" applyFont="1" applyFill="1" applyAlignment="1">
      <alignment vertical="center"/>
    </xf>
    <xf numFmtId="175" fontId="3" fillId="0" borderId="0" xfId="44" applyNumberFormat="1" applyFont="1" applyFill="1" applyAlignment="1">
      <alignment vertical="center"/>
      <protection/>
    </xf>
    <xf numFmtId="1" fontId="2" fillId="0" borderId="0" xfId="0" applyNumberFormat="1" applyFont="1" applyFill="1" applyAlignment="1">
      <alignment horizontal="left" vertical="center"/>
    </xf>
    <xf numFmtId="1" fontId="8" fillId="0" borderId="0" xfId="0" applyNumberFormat="1" applyFont="1" applyFill="1" applyAlignment="1">
      <alignment horizontal="right" vertical="center"/>
    </xf>
    <xf numFmtId="4" fontId="2" fillId="0" borderId="0" xfId="44" applyNumberFormat="1" applyFont="1" applyFill="1" applyAlignment="1">
      <alignment horizontal="left" vertical="center"/>
      <protection/>
    </xf>
    <xf numFmtId="0" fontId="5" fillId="0" borderId="0" xfId="0" applyFont="1" applyFill="1" applyAlignment="1">
      <alignment vertical="center"/>
    </xf>
    <xf numFmtId="4" fontId="3" fillId="33" borderId="0" xfId="44" applyNumberFormat="1" applyFont="1" applyFill="1" applyAlignment="1">
      <alignment horizontal="left" vertical="top" wrapText="1"/>
      <protection/>
    </xf>
    <xf numFmtId="4" fontId="3" fillId="33" borderId="0" xfId="44" applyNumberFormat="1" applyFont="1" applyFill="1" applyAlignment="1">
      <alignment horizontal="left" vertical="top" wrapText="1"/>
      <protection/>
    </xf>
    <xf numFmtId="49" fontId="3" fillId="33" borderId="0" xfId="44" applyNumberFormat="1" applyFont="1" applyFill="1" applyAlignment="1">
      <alignment horizontal="left" vertical="top" wrapText="1"/>
      <protection/>
    </xf>
    <xf numFmtId="4" fontId="3" fillId="33" borderId="0" xfId="44" applyNumberFormat="1" applyFont="1" applyFill="1">
      <alignment/>
      <protection/>
    </xf>
    <xf numFmtId="176" fontId="3" fillId="33" borderId="0" xfId="44" applyNumberFormat="1" applyFont="1" applyFill="1">
      <alignment/>
      <protection/>
    </xf>
    <xf numFmtId="0" fontId="28" fillId="33" borderId="0" xfId="44" applyFont="1" applyFill="1">
      <alignment/>
      <protection/>
    </xf>
    <xf numFmtId="0" fontId="29" fillId="33" borderId="0" xfId="44" applyFont="1" applyFill="1">
      <alignment/>
      <protection/>
    </xf>
    <xf numFmtId="0" fontId="25" fillId="33" borderId="0" xfId="44" applyFont="1" applyFill="1">
      <alignment/>
      <protection/>
    </xf>
    <xf numFmtId="0" fontId="30" fillId="33" borderId="0" xfId="44" applyFont="1" applyFill="1">
      <alignment/>
      <protection/>
    </xf>
    <xf numFmtId="0" fontId="6" fillId="0" borderId="0" xfId="0" applyFont="1" applyFill="1" applyAlignment="1">
      <alignment vertical="center"/>
    </xf>
    <xf numFmtId="49" fontId="6" fillId="0" borderId="0" xfId="43" applyNumberFormat="1" applyFont="1" applyFill="1" applyAlignment="1">
      <alignment vertical="top"/>
      <protection/>
    </xf>
    <xf numFmtId="0" fontId="3" fillId="0" borderId="0" xfId="43" applyFont="1" applyFill="1" applyAlignment="1">
      <alignment vertical="top" wrapText="1"/>
      <protection/>
    </xf>
    <xf numFmtId="0" fontId="3" fillId="0" borderId="0" xfId="43" applyFont="1" applyFill="1" applyAlignment="1">
      <alignment horizontal="center" wrapText="1"/>
      <protection/>
    </xf>
    <xf numFmtId="182" fontId="3" fillId="0" borderId="0" xfId="44" applyNumberFormat="1" applyFont="1" applyFill="1" applyBorder="1">
      <alignment/>
      <protection/>
    </xf>
    <xf numFmtId="175" fontId="3" fillId="0" borderId="0" xfId="44" applyNumberFormat="1" applyFont="1" applyFill="1" applyBorder="1" applyProtection="1">
      <alignment/>
      <protection locked="0"/>
    </xf>
    <xf numFmtId="0" fontId="18" fillId="0" borderId="0" xfId="43" applyFont="1" applyFill="1">
      <alignment/>
      <protection/>
    </xf>
    <xf numFmtId="0" fontId="15" fillId="0" borderId="0" xfId="43" applyFont="1" applyFill="1">
      <alignment/>
      <protection/>
    </xf>
    <xf numFmtId="0" fontId="9" fillId="0" borderId="0" xfId="43" applyFont="1" applyFill="1">
      <alignment/>
      <protection/>
    </xf>
    <xf numFmtId="0" fontId="21" fillId="0" borderId="0" xfId="43" applyFont="1" applyFill="1">
      <alignment/>
      <protection/>
    </xf>
    <xf numFmtId="49" fontId="9" fillId="0" borderId="0" xfId="43" applyNumberFormat="1" applyFont="1" applyFill="1" applyAlignment="1">
      <alignment vertical="top"/>
      <protection/>
    </xf>
    <xf numFmtId="0" fontId="3" fillId="0" borderId="0" xfId="43" applyFont="1" applyFill="1" applyAlignment="1">
      <alignment wrapText="1"/>
      <protection/>
    </xf>
    <xf numFmtId="4" fontId="12" fillId="0" borderId="0" xfId="43" applyNumberFormat="1" applyFont="1" applyFill="1">
      <alignment/>
      <protection/>
    </xf>
    <xf numFmtId="176" fontId="12" fillId="0" borderId="0" xfId="43" applyNumberFormat="1" applyFont="1" applyFill="1" applyProtection="1">
      <alignment/>
      <protection locked="0"/>
    </xf>
    <xf numFmtId="175" fontId="12" fillId="0" borderId="0" xfId="43" applyNumberFormat="1" applyFont="1" applyFill="1">
      <alignment/>
      <protection/>
    </xf>
    <xf numFmtId="175" fontId="12" fillId="0" borderId="0" xfId="43" applyNumberFormat="1" applyFont="1" applyFill="1">
      <alignment/>
      <protection/>
    </xf>
    <xf numFmtId="0" fontId="3" fillId="0" borderId="0" xfId="44" applyFont="1" applyFill="1" applyAlignment="1">
      <alignment horizontal="left" vertical="top" wrapText="1"/>
      <protection/>
    </xf>
    <xf numFmtId="0" fontId="19" fillId="0" borderId="0" xfId="43" applyFont="1" applyFill="1">
      <alignment/>
      <protection/>
    </xf>
    <xf numFmtId="0" fontId="16" fillId="0" borderId="0" xfId="43" applyFont="1" applyFill="1">
      <alignment/>
      <protection/>
    </xf>
    <xf numFmtId="0" fontId="11" fillId="0" borderId="0" xfId="43" applyFont="1" applyFill="1">
      <alignment/>
      <protection/>
    </xf>
    <xf numFmtId="0" fontId="22" fillId="0" borderId="0" xfId="43" applyFont="1" applyFill="1">
      <alignment/>
      <protection/>
    </xf>
    <xf numFmtId="49" fontId="9" fillId="0" borderId="0" xfId="43" applyNumberFormat="1" applyFont="1" applyFill="1">
      <alignment/>
      <protection/>
    </xf>
    <xf numFmtId="4" fontId="10" fillId="0" borderId="0" xfId="44" applyNumberFormat="1" applyFont="1" applyFill="1">
      <alignment/>
      <protection/>
    </xf>
    <xf numFmtId="176" fontId="3" fillId="0" borderId="0" xfId="44" applyNumberFormat="1" applyFont="1" applyFill="1" applyProtection="1">
      <alignment/>
      <protection locked="0"/>
    </xf>
    <xf numFmtId="175" fontId="10" fillId="0" borderId="0" xfId="44" applyNumberFormat="1" applyFont="1" applyFill="1">
      <alignment/>
      <protection/>
    </xf>
    <xf numFmtId="175" fontId="10" fillId="0" borderId="0" xfId="44" applyNumberFormat="1" applyFont="1" applyFill="1">
      <alignment/>
      <protection/>
    </xf>
    <xf numFmtId="176" fontId="10" fillId="0" borderId="0" xfId="44" applyNumberFormat="1" applyFont="1" applyFill="1" applyProtection="1">
      <alignment/>
      <protection locked="0"/>
    </xf>
    <xf numFmtId="4" fontId="24" fillId="0" borderId="0" xfId="44" applyNumberFormat="1" applyFont="1" applyFill="1">
      <alignment/>
      <protection/>
    </xf>
    <xf numFmtId="0" fontId="7" fillId="0" borderId="0" xfId="44" applyFont="1" applyFill="1" applyAlignment="1">
      <alignment horizontal="left" vertical="top" wrapText="1"/>
      <protection/>
    </xf>
    <xf numFmtId="4" fontId="7" fillId="0" borderId="0" xfId="44" applyNumberFormat="1" applyFont="1" applyFill="1">
      <alignment/>
      <protection/>
    </xf>
    <xf numFmtId="176" fontId="7" fillId="0" borderId="0" xfId="44" applyNumberFormat="1" applyFont="1" applyFill="1" applyProtection="1">
      <alignment/>
      <protection locked="0"/>
    </xf>
    <xf numFmtId="175" fontId="7" fillId="0" borderId="13" xfId="44" applyNumberFormat="1" applyFont="1" applyFill="1" applyBorder="1">
      <alignment/>
      <protection/>
    </xf>
    <xf numFmtId="175" fontId="17" fillId="0" borderId="0" xfId="43" applyNumberFormat="1" applyFont="1" applyFill="1">
      <alignment/>
      <protection/>
    </xf>
    <xf numFmtId="175" fontId="7" fillId="0" borderId="0" xfId="44" applyNumberFormat="1" applyFont="1" applyFill="1">
      <alignment/>
      <protection/>
    </xf>
    <xf numFmtId="175" fontId="7" fillId="0" borderId="0" xfId="44" applyNumberFormat="1" applyFont="1" applyFill="1">
      <alignment/>
      <protection/>
    </xf>
    <xf numFmtId="176" fontId="7" fillId="0" borderId="0" xfId="43" applyNumberFormat="1" applyFont="1" applyFill="1" applyProtection="1">
      <alignment/>
      <protection locked="0"/>
    </xf>
    <xf numFmtId="0" fontId="6" fillId="0" borderId="0" xfId="44" applyFont="1" applyFill="1">
      <alignment/>
      <protection/>
    </xf>
    <xf numFmtId="0" fontId="18" fillId="0" borderId="0" xfId="44" applyFont="1" applyFill="1">
      <alignment/>
      <protection/>
    </xf>
    <xf numFmtId="0" fontId="23" fillId="0" borderId="0" xfId="44" applyFont="1" applyFill="1">
      <alignment/>
      <protection/>
    </xf>
    <xf numFmtId="0" fontId="9" fillId="0" borderId="0" xfId="44" applyFont="1" applyFill="1">
      <alignment/>
      <protection/>
    </xf>
    <xf numFmtId="0" fontId="21" fillId="0" borderId="0" xfId="44" applyFont="1" applyFill="1">
      <alignment/>
      <protection/>
    </xf>
    <xf numFmtId="49" fontId="12" fillId="0" borderId="0" xfId="44" applyNumberFormat="1" applyFont="1" applyFill="1" applyAlignment="1">
      <alignment horizontal="left" vertical="top" wrapText="1"/>
      <protection/>
    </xf>
    <xf numFmtId="0" fontId="15" fillId="0" borderId="0" xfId="44" applyFont="1" applyFill="1">
      <alignment/>
      <protection/>
    </xf>
    <xf numFmtId="176" fontId="8" fillId="0" borderId="0" xfId="44" applyNumberFormat="1" applyFont="1" applyFill="1" applyProtection="1">
      <alignment/>
      <protection locked="0"/>
    </xf>
    <xf numFmtId="4" fontId="24" fillId="0" borderId="0" xfId="44" applyNumberFormat="1" applyFont="1" applyFill="1" applyAlignment="1">
      <alignment vertical="top" wrapText="1"/>
      <protection/>
    </xf>
    <xf numFmtId="49" fontId="24" fillId="0" borderId="0" xfId="0" applyNumberFormat="1" applyFont="1" applyFill="1" applyAlignment="1">
      <alignment horizontal="left" vertical="top" wrapText="1"/>
    </xf>
    <xf numFmtId="0" fontId="3" fillId="0" borderId="0" xfId="0" applyFont="1" applyFill="1" applyAlignment="1">
      <alignment horizontal="left" vertical="top" wrapText="1"/>
    </xf>
    <xf numFmtId="0" fontId="7" fillId="0" borderId="0" xfId="44" applyFont="1" applyFill="1">
      <alignment/>
      <protection/>
    </xf>
    <xf numFmtId="175" fontId="24" fillId="0" borderId="0" xfId="44" applyNumberFormat="1" applyFont="1" applyFill="1">
      <alignment/>
      <protection/>
    </xf>
    <xf numFmtId="49" fontId="2" fillId="0" borderId="0" xfId="44" applyNumberFormat="1" applyFont="1" applyFill="1" applyAlignment="1">
      <alignment horizontal="left" vertical="top" wrapText="1"/>
      <protection/>
    </xf>
    <xf numFmtId="0" fontId="3" fillId="0" borderId="0" xfId="44" applyFont="1" applyFill="1" applyAlignment="1">
      <alignment horizontal="left" vertical="top" wrapText="1"/>
      <protection/>
    </xf>
    <xf numFmtId="4" fontId="3" fillId="0" borderId="0" xfId="44" applyNumberFormat="1" applyFont="1" applyFill="1">
      <alignment/>
      <protection/>
    </xf>
    <xf numFmtId="0" fontId="7" fillId="0" borderId="0" xfId="44" applyFont="1" applyFill="1">
      <alignment/>
      <protection/>
    </xf>
    <xf numFmtId="3" fontId="3" fillId="0" borderId="0" xfId="44" applyNumberFormat="1" applyFont="1" applyFill="1">
      <alignment/>
      <protection/>
    </xf>
    <xf numFmtId="4" fontId="7" fillId="0" borderId="0" xfId="44" applyNumberFormat="1" applyFont="1" applyFill="1" applyAlignment="1">
      <alignment horizontal="left" vertical="top" wrapText="1"/>
      <protection/>
    </xf>
    <xf numFmtId="4" fontId="10" fillId="0" borderId="0" xfId="43" applyNumberFormat="1" applyFont="1" applyFill="1">
      <alignment/>
      <protection/>
    </xf>
    <xf numFmtId="176" fontId="10" fillId="0" borderId="0" xfId="43" applyNumberFormat="1" applyFont="1" applyFill="1" applyProtection="1">
      <alignment/>
      <protection locked="0"/>
    </xf>
    <xf numFmtId="175" fontId="10" fillId="0" borderId="0" xfId="43" applyNumberFormat="1" applyFont="1" applyFill="1">
      <alignment/>
      <protection/>
    </xf>
    <xf numFmtId="175" fontId="10" fillId="0" borderId="0" xfId="43" applyNumberFormat="1" applyFont="1" applyFill="1">
      <alignment/>
      <protection/>
    </xf>
    <xf numFmtId="0" fontId="33" fillId="0" borderId="0" xfId="44" applyFont="1" applyFill="1" applyAlignment="1">
      <alignment horizontal="left" vertical="top" wrapText="1"/>
      <protection/>
    </xf>
    <xf numFmtId="49" fontId="7" fillId="0" borderId="0" xfId="44" applyNumberFormat="1" applyFont="1" applyFill="1" applyAlignment="1">
      <alignment horizontal="left" vertical="top" wrapText="1"/>
      <protection/>
    </xf>
    <xf numFmtId="176" fontId="7" fillId="0" borderId="0" xfId="44" applyNumberFormat="1" applyFont="1" applyFill="1">
      <alignment/>
      <protection/>
    </xf>
    <xf numFmtId="175" fontId="5" fillId="0" borderId="0" xfId="43" applyNumberFormat="1" applyFont="1" applyFill="1">
      <alignment/>
      <protection/>
    </xf>
    <xf numFmtId="175" fontId="5" fillId="0" borderId="0" xfId="44" applyNumberFormat="1" applyFont="1" applyFill="1">
      <alignment/>
      <protection/>
    </xf>
    <xf numFmtId="4" fontId="7" fillId="0" borderId="14" xfId="44" applyNumberFormat="1" applyFont="1" applyFill="1" applyBorder="1" applyAlignment="1">
      <alignment horizontal="left" vertical="top" wrapText="1"/>
      <protection/>
    </xf>
    <xf numFmtId="4" fontId="7" fillId="0" borderId="14" xfId="44" applyNumberFormat="1" applyFont="1" applyFill="1" applyBorder="1">
      <alignment/>
      <protection/>
    </xf>
    <xf numFmtId="176" fontId="7" fillId="0" borderId="14" xfId="44" applyNumberFormat="1" applyFont="1" applyFill="1" applyBorder="1">
      <alignment/>
      <protection/>
    </xf>
    <xf numFmtId="175" fontId="7" fillId="0" borderId="15" xfId="44" applyNumberFormat="1" applyFont="1" applyFill="1" applyBorder="1">
      <alignment/>
      <protection/>
    </xf>
    <xf numFmtId="175" fontId="14" fillId="0" borderId="0" xfId="44" applyNumberFormat="1" applyFont="1" applyFill="1">
      <alignment/>
      <protection/>
    </xf>
    <xf numFmtId="2" fontId="5" fillId="0" borderId="0" xfId="44" applyNumberFormat="1" applyFont="1" applyFill="1">
      <alignment/>
      <protection/>
    </xf>
    <xf numFmtId="4" fontId="4" fillId="0" borderId="0" xfId="44" applyNumberFormat="1" applyFont="1" applyFill="1" applyAlignment="1">
      <alignment horizontal="left" vertical="top" wrapText="1"/>
      <protection/>
    </xf>
    <xf numFmtId="176" fontId="3" fillId="0" borderId="0" xfId="44" applyNumberFormat="1" applyFont="1" applyFill="1" applyAlignment="1">
      <alignment horizontal="left" vertical="top" wrapText="1"/>
      <protection/>
    </xf>
    <xf numFmtId="0" fontId="3" fillId="0" borderId="0" xfId="44" applyFont="1" applyFill="1">
      <alignment/>
      <protection/>
    </xf>
    <xf numFmtId="0" fontId="3" fillId="0" borderId="0" xfId="44" applyNumberFormat="1" applyFont="1" applyFill="1" applyAlignment="1">
      <alignment vertical="top" wrapText="1"/>
      <protection/>
    </xf>
    <xf numFmtId="176" fontId="4" fillId="0" borderId="0" xfId="44" applyNumberFormat="1" applyFont="1" applyFill="1" applyAlignment="1">
      <alignment horizontal="left" vertical="top" wrapText="1"/>
      <protection/>
    </xf>
    <xf numFmtId="0" fontId="1" fillId="0" borderId="0" xfId="44" applyFont="1" applyFill="1" applyAlignment="1">
      <alignment horizontal="left" vertical="top" wrapText="1"/>
      <protection/>
    </xf>
    <xf numFmtId="175" fontId="17" fillId="0" borderId="0" xfId="44" applyNumberFormat="1" applyFont="1" applyFill="1">
      <alignment/>
      <protection/>
    </xf>
    <xf numFmtId="4" fontId="67" fillId="0" borderId="0" xfId="44" applyNumberFormat="1" applyFont="1" applyFill="1">
      <alignment/>
      <protection/>
    </xf>
    <xf numFmtId="49" fontId="75" fillId="0" borderId="0" xfId="44" applyNumberFormat="1" applyFont="1" applyFill="1" applyAlignment="1">
      <alignment horizontal="left" vertical="top" wrapText="1"/>
      <protection/>
    </xf>
    <xf numFmtId="0" fontId="67" fillId="0" borderId="0" xfId="44" applyFont="1" applyFill="1" applyAlignment="1">
      <alignment horizontal="left" vertical="top" wrapText="1"/>
      <protection/>
    </xf>
    <xf numFmtId="0" fontId="76" fillId="0" borderId="0" xfId="44" applyFont="1" applyFill="1">
      <alignment/>
      <protection/>
    </xf>
    <xf numFmtId="175" fontId="7" fillId="0" borderId="0" xfId="44" applyNumberFormat="1" applyFont="1" applyFill="1" applyBorder="1">
      <alignment/>
      <protection/>
    </xf>
    <xf numFmtId="0" fontId="2" fillId="0" borderId="0" xfId="44" applyFont="1" applyFill="1">
      <alignment/>
      <protection/>
    </xf>
    <xf numFmtId="0" fontId="34" fillId="0" borderId="0" xfId="44" applyFont="1" applyFill="1">
      <alignment/>
      <protection/>
    </xf>
    <xf numFmtId="0" fontId="7" fillId="0" borderId="0" xfId="44" applyFont="1" applyFill="1" applyBorder="1">
      <alignment/>
      <protection/>
    </xf>
    <xf numFmtId="4" fontId="2" fillId="0" borderId="16" xfId="0" applyNumberFormat="1" applyFont="1" applyFill="1" applyBorder="1" applyAlignment="1">
      <alignment/>
    </xf>
    <xf numFmtId="4" fontId="3" fillId="0" borderId="0" xfId="44" applyNumberFormat="1" applyFont="1" applyFill="1" applyAlignment="1">
      <alignment horizontal="left" vertical="top" wrapText="1"/>
      <protection/>
    </xf>
    <xf numFmtId="4" fontId="2" fillId="0" borderId="0" xfId="44" applyNumberFormat="1" applyFont="1" applyFill="1" applyAlignment="1">
      <alignment horizontal="left" vertical="top" wrapText="1"/>
      <protection/>
    </xf>
    <xf numFmtId="176" fontId="3" fillId="0" borderId="0" xfId="44" applyNumberFormat="1" applyFont="1" applyFill="1" applyAlignment="1">
      <alignment horizontal="left" vertical="top" wrapText="1"/>
      <protection/>
    </xf>
    <xf numFmtId="0" fontId="3" fillId="0" borderId="0" xfId="44" applyFont="1" applyFill="1" applyAlignment="1">
      <alignment vertical="top"/>
      <protection/>
    </xf>
    <xf numFmtId="4" fontId="67" fillId="0" borderId="0" xfId="44" applyNumberFormat="1" applyFont="1" applyFill="1" applyAlignment="1">
      <alignment horizontal="left" vertical="top" wrapText="1"/>
      <protection/>
    </xf>
    <xf numFmtId="182" fontId="3" fillId="0" borderId="0" xfId="44" applyNumberFormat="1" applyFont="1" applyFill="1">
      <alignment/>
      <protection/>
    </xf>
    <xf numFmtId="175" fontId="3" fillId="0" borderId="0" xfId="44" applyNumberFormat="1" applyFont="1" applyFill="1" applyProtection="1">
      <alignment/>
      <protection locked="0"/>
    </xf>
    <xf numFmtId="175" fontId="3" fillId="0" borderId="0" xfId="44" applyNumberFormat="1" applyFill="1">
      <alignment/>
      <protection/>
    </xf>
    <xf numFmtId="175" fontId="8" fillId="33" borderId="0" xfId="44" applyNumberFormat="1" applyFont="1" applyFill="1">
      <alignment/>
      <protection/>
    </xf>
    <xf numFmtId="4" fontId="4" fillId="0" borderId="0" xfId="44" applyNumberFormat="1" applyFont="1" applyFill="1">
      <alignment/>
      <protection/>
    </xf>
    <xf numFmtId="0" fontId="75" fillId="0" borderId="0" xfId="44" applyFont="1" applyFill="1">
      <alignment/>
      <protection/>
    </xf>
    <xf numFmtId="175" fontId="67" fillId="0" borderId="0" xfId="44" applyNumberFormat="1" applyFont="1" applyFill="1">
      <alignment/>
      <protection/>
    </xf>
    <xf numFmtId="176" fontId="67" fillId="0" borderId="0" xfId="44" applyNumberFormat="1" applyFont="1" applyFill="1" applyProtection="1">
      <alignment/>
      <protection locked="0"/>
    </xf>
    <xf numFmtId="175" fontId="67" fillId="0" borderId="0" xfId="44" applyNumberFormat="1" applyFont="1" applyFill="1">
      <alignment/>
      <protection/>
    </xf>
    <xf numFmtId="4" fontId="3" fillId="0" borderId="0" xfId="0" applyNumberFormat="1" applyFont="1" applyFill="1" applyAlignment="1">
      <alignment horizontal="left" vertical="center" wrapText="1"/>
    </xf>
    <xf numFmtId="175" fontId="3" fillId="34" borderId="0" xfId="44" applyNumberFormat="1" applyFont="1" applyFill="1" applyBorder="1" applyProtection="1">
      <alignment/>
      <protection locked="0"/>
    </xf>
    <xf numFmtId="175" fontId="3" fillId="34" borderId="0" xfId="44" applyNumberFormat="1" applyFont="1" applyFill="1" applyProtection="1">
      <alignment/>
      <protection locked="0"/>
    </xf>
    <xf numFmtId="175" fontId="3" fillId="34" borderId="11" xfId="44" applyNumberFormat="1" applyFont="1" applyFill="1" applyBorder="1" applyProtection="1">
      <alignment/>
      <protection locked="0"/>
    </xf>
    <xf numFmtId="4" fontId="13" fillId="0" borderId="0" xfId="0" applyNumberFormat="1" applyFont="1" applyFill="1" applyAlignment="1">
      <alignment horizontal="center"/>
    </xf>
    <xf numFmtId="4" fontId="3" fillId="0" borderId="0" xfId="44" applyNumberFormat="1" applyFont="1" applyAlignment="1">
      <alignment horizontal="left" vertical="top" wrapText="1"/>
      <protection/>
    </xf>
    <xf numFmtId="0" fontId="0" fillId="0" borderId="0" xfId="0" applyAlignment="1">
      <alignment vertical="top"/>
    </xf>
    <xf numFmtId="4" fontId="3" fillId="0" borderId="0" xfId="44" applyNumberFormat="1" applyFont="1" applyFill="1" applyAlignment="1">
      <alignment horizontal="left" vertical="top" wrapText="1"/>
      <protection/>
    </xf>
    <xf numFmtId="4" fontId="67" fillId="0" borderId="0" xfId="44" applyNumberFormat="1" applyFont="1" applyFill="1" applyAlignment="1">
      <alignment horizontal="left" vertical="top" wrapText="1"/>
      <protection/>
    </xf>
    <xf numFmtId="4" fontId="3" fillId="0" borderId="0" xfId="44" applyNumberFormat="1" applyFont="1" applyFill="1" applyAlignment="1">
      <alignment horizontal="left" vertical="top" wrapText="1"/>
      <protection/>
    </xf>
    <xf numFmtId="176" fontId="2" fillId="0" borderId="0" xfId="44" applyNumberFormat="1" applyFont="1" applyFill="1" applyAlignment="1">
      <alignment horizontal="left" vertical="top"/>
      <protection/>
    </xf>
    <xf numFmtId="0" fontId="0" fillId="0" borderId="0" xfId="0" applyFont="1" applyFill="1" applyAlignment="1">
      <alignment horizontal="left" vertical="top"/>
    </xf>
    <xf numFmtId="176" fontId="3" fillId="0" borderId="0" xfId="44" applyNumberFormat="1" applyFont="1" applyFill="1" applyAlignment="1">
      <alignment horizontal="left" vertical="top" wrapText="1"/>
      <protection/>
    </xf>
    <xf numFmtId="0" fontId="32" fillId="0" borderId="0" xfId="0" applyFont="1" applyFill="1" applyAlignment="1">
      <alignment horizontal="left" vertical="top"/>
    </xf>
    <xf numFmtId="176" fontId="2" fillId="0" borderId="0" xfId="44" applyNumberFormat="1" applyFont="1" applyFill="1" applyAlignment="1">
      <alignment horizontal="left" vertical="top"/>
      <protection/>
    </xf>
    <xf numFmtId="0" fontId="3" fillId="0" borderId="0" xfId="44" applyFont="1" applyFill="1" applyAlignment="1">
      <alignment horizontal="left" vertical="top" wrapText="1"/>
      <protection/>
    </xf>
    <xf numFmtId="176" fontId="4" fillId="0" borderId="0" xfId="44" applyNumberFormat="1" applyFont="1" applyFill="1" applyAlignment="1">
      <alignment horizontal="left" vertical="top" wrapText="1"/>
      <protection/>
    </xf>
    <xf numFmtId="0" fontId="1" fillId="0" borderId="0" xfId="44" applyFont="1" applyFill="1" applyAlignment="1">
      <alignment horizontal="left" vertical="top" wrapText="1"/>
      <protection/>
    </xf>
    <xf numFmtId="176" fontId="3" fillId="0" borderId="0" xfId="44" applyNumberFormat="1" applyFont="1" applyFill="1" applyAlignment="1">
      <alignment horizontal="left" vertical="top"/>
      <protection/>
    </xf>
    <xf numFmtId="0" fontId="0" fillId="0" borderId="0" xfId="0" applyFill="1" applyAlignment="1">
      <alignment horizontal="left" vertical="top"/>
    </xf>
    <xf numFmtId="176" fontId="3" fillId="0" borderId="0" xfId="44" applyNumberFormat="1" applyFont="1" applyFill="1" applyBorder="1" applyAlignment="1">
      <alignment horizontal="left" vertical="top" wrapText="1"/>
      <protection/>
    </xf>
    <xf numFmtId="0" fontId="0" fillId="0" borderId="0" xfId="0" applyFill="1" applyBorder="1" applyAlignment="1">
      <alignment horizontal="left" vertical="top" wrapText="1"/>
    </xf>
    <xf numFmtId="0" fontId="0" fillId="0" borderId="0" xfId="0" applyFill="1" applyAlignment="1">
      <alignment horizontal="left" vertical="top" wrapText="1"/>
    </xf>
    <xf numFmtId="0" fontId="1" fillId="0" borderId="0" xfId="44" applyFont="1" applyFill="1" applyAlignment="1">
      <alignment horizontal="left" vertical="top"/>
      <protection/>
    </xf>
    <xf numFmtId="176" fontId="3" fillId="0" borderId="0" xfId="44" applyNumberFormat="1" applyFont="1" applyFill="1" applyBorder="1" applyAlignment="1">
      <alignment horizontal="left" vertical="top"/>
      <protection/>
    </xf>
    <xf numFmtId="0" fontId="0" fillId="0" borderId="0" xfId="0" applyFill="1" applyBorder="1" applyAlignment="1">
      <alignment horizontal="left" vertical="top"/>
    </xf>
    <xf numFmtId="172" fontId="6" fillId="0" borderId="10" xfId="64" applyFont="1" applyFill="1" applyBorder="1" applyAlignment="1" applyProtection="1">
      <alignment horizontal="center" vertical="center"/>
      <protection locked="0"/>
    </xf>
  </cellXfs>
  <cellStyles count="5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0]" xfId="33"/>
    <cellStyle name="Currency [0]" xfId="34"/>
    <cellStyle name="Dobro" xfId="35"/>
    <cellStyle name="Hyperlink" xfId="36"/>
    <cellStyle name="Izhod" xfId="37"/>
    <cellStyle name="Naslov" xfId="38"/>
    <cellStyle name="Naslov 1" xfId="39"/>
    <cellStyle name="Naslov 2" xfId="40"/>
    <cellStyle name="Naslov 3" xfId="41"/>
    <cellStyle name="Naslov 4" xfId="42"/>
    <cellStyle name="naslov2" xfId="43"/>
    <cellStyle name="Navadno_Jerancic_POPIS_KANALIZACIJA" xfId="44"/>
    <cellStyle name="Navadno_podhosta_vse" xfId="45"/>
    <cellStyle name="Navadno_Tuje storitve" xfId="46"/>
    <cellStyle name="Nevtralno" xfId="47"/>
    <cellStyle name="Normal_I-BREZOV" xfId="48"/>
    <cellStyle name="Followed Hyperlink" xfId="49"/>
    <cellStyle name="Percent" xfId="50"/>
    <cellStyle name="Opomba" xfId="51"/>
    <cellStyle name="Opozorilo" xfId="52"/>
    <cellStyle name="Pojasnjevalno besedilo" xfId="53"/>
    <cellStyle name="Poudarek1" xfId="54"/>
    <cellStyle name="Poudarek2" xfId="55"/>
    <cellStyle name="Poudarek3" xfId="56"/>
    <cellStyle name="Poudarek4" xfId="57"/>
    <cellStyle name="Poudarek5" xfId="58"/>
    <cellStyle name="Poudarek6" xfId="59"/>
    <cellStyle name="Povezana celica" xfId="60"/>
    <cellStyle name="Preveri celico" xfId="61"/>
    <cellStyle name="Računanje" xfId="62"/>
    <cellStyle name="Slabo" xfId="63"/>
    <cellStyle name="Currency" xfId="64"/>
    <cellStyle name="Currency [0]" xfId="65"/>
    <cellStyle name="Comma" xfId="66"/>
    <cellStyle name="Comma [0]" xfId="67"/>
    <cellStyle name="Vejica 2" xfId="68"/>
    <cellStyle name="Vnos" xfId="69"/>
    <cellStyle name="Vsota" xfId="70"/>
  </cellStyles>
  <dxfs count="89">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rgb="FFFF0000"/>
      </font>
    </dxf>
    <dxf>
      <font>
        <color theme="0"/>
      </font>
    </dxf>
    <dxf>
      <font>
        <color rgb="FFFF0000"/>
      </font>
    </dxf>
    <dxf>
      <font>
        <color theme="0"/>
      </font>
    </dxf>
    <dxf>
      <font>
        <color rgb="FFFF0000"/>
      </font>
    </dxf>
    <dxf>
      <font>
        <color rgb="FFFF0000"/>
      </font>
    </dxf>
    <dxf>
      <font>
        <color rgb="FFFF0000"/>
      </font>
    </dxf>
    <dxf>
      <font>
        <color indexed="9"/>
      </font>
      <border>
        <bottom style="thin"/>
      </border>
    </dxf>
    <dxf>
      <font>
        <color auto="1"/>
      </font>
      <border>
        <left>
          <color indexed="63"/>
        </left>
        <right>
          <color indexed="63"/>
        </right>
        <top>
          <color indexed="63"/>
        </top>
        <bottom style="thin"/>
      </border>
    </dxf>
    <dxf>
      <font>
        <color indexed="10"/>
      </font>
    </dxf>
    <dxf>
      <font>
        <color indexed="9"/>
      </font>
      <border>
        <bottom style="thin"/>
      </border>
    </dxf>
    <dxf>
      <font>
        <color auto="1"/>
      </font>
      <border>
        <left>
          <color indexed="63"/>
        </left>
        <right>
          <color indexed="63"/>
        </right>
        <top>
          <color indexed="63"/>
        </top>
        <bottom style="thin"/>
      </border>
    </dxf>
    <dxf>
      <font>
        <color theme="0"/>
      </font>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indexed="9"/>
      </font>
      <border>
        <bottom style="thin"/>
      </border>
    </dxf>
    <dxf>
      <font>
        <color auto="1"/>
      </font>
      <border>
        <left>
          <color indexed="63"/>
        </left>
        <right>
          <color indexed="63"/>
        </right>
        <top>
          <color indexed="63"/>
        </top>
        <bottom style="thin"/>
      </border>
    </dxf>
    <dxf>
      <font>
        <color rgb="FFFF0000"/>
      </font>
    </dxf>
    <dxf>
      <font>
        <color rgb="FFFF0000"/>
      </font>
    </dxf>
    <dxf>
      <font>
        <color rgb="FFFF0000"/>
      </font>
    </dxf>
    <dxf>
      <font>
        <color theme="0"/>
      </font>
    </dxf>
    <dxf>
      <font>
        <color rgb="FFFF0000"/>
      </font>
    </dxf>
    <dxf>
      <font>
        <color indexed="9"/>
      </font>
      <border>
        <bottom style="thin"/>
      </border>
    </dxf>
    <dxf>
      <font>
        <color auto="1"/>
      </font>
      <border>
        <left>
          <color indexed="63"/>
        </left>
        <right>
          <color indexed="63"/>
        </right>
        <top>
          <color indexed="63"/>
        </top>
        <bottom style="thin"/>
      </border>
    </dxf>
    <dxf>
      <font>
        <color rgb="FFFF0000"/>
      </font>
    </dxf>
    <dxf>
      <font>
        <color indexed="9"/>
      </font>
      <border>
        <bottom style="thin"/>
      </border>
    </dxf>
    <dxf>
      <font>
        <color auto="1"/>
      </font>
      <border>
        <left>
          <color indexed="63"/>
        </left>
        <right>
          <color indexed="63"/>
        </right>
        <top>
          <color indexed="63"/>
        </top>
        <bottom style="thin"/>
      </border>
    </dxf>
    <dxf>
      <font>
        <color rgb="FFFF0000"/>
      </font>
    </dxf>
    <dxf>
      <font>
        <color indexed="9"/>
      </font>
      <border>
        <bottom style="thin"/>
      </border>
    </dxf>
    <dxf>
      <font>
        <color auto="1"/>
      </font>
      <border>
        <left>
          <color indexed="63"/>
        </left>
        <right>
          <color indexed="63"/>
        </right>
        <top>
          <color indexed="63"/>
        </top>
        <bottom style="thin"/>
      </border>
    </dxf>
    <dxf>
      <font>
        <color theme="0"/>
      </font>
    </dxf>
    <dxf>
      <font>
        <color indexed="9"/>
      </font>
      <border>
        <bottom style="thin"/>
      </border>
    </dxf>
    <dxf>
      <font>
        <color auto="1"/>
      </font>
      <border>
        <left>
          <color indexed="63"/>
        </left>
        <right>
          <color indexed="63"/>
        </right>
        <top>
          <color indexed="63"/>
        </top>
        <bottom style="thin"/>
      </border>
    </dxf>
    <dxf>
      <font>
        <color theme="0"/>
      </font>
    </dxf>
    <dxf>
      <font>
        <color rgb="FFFF0000"/>
      </font>
    </dxf>
    <dxf>
      <font>
        <color indexed="9"/>
      </font>
      <border>
        <bottom style="thin"/>
      </border>
    </dxf>
    <dxf>
      <font>
        <color auto="1"/>
      </font>
      <border>
        <left>
          <color indexed="63"/>
        </left>
        <right>
          <color indexed="63"/>
        </right>
        <top>
          <color indexed="63"/>
        </top>
        <bottom style="thin"/>
      </border>
    </dxf>
    <dxf>
      <font>
        <color rgb="FFFF0000"/>
      </font>
    </dxf>
    <dxf>
      <font>
        <color theme="0"/>
      </font>
    </dxf>
    <dxf>
      <font>
        <color indexed="10"/>
      </font>
    </dxf>
    <dxf>
      <font>
        <color indexed="9"/>
      </font>
      <border>
        <bottom style="thin"/>
      </border>
    </dxf>
    <dxf>
      <font>
        <color auto="1"/>
      </font>
      <border>
        <left>
          <color indexed="63"/>
        </left>
        <right>
          <color indexed="63"/>
        </right>
        <top>
          <color indexed="63"/>
        </top>
        <bottom style="thin"/>
      </border>
    </dxf>
    <dxf>
      <font>
        <color theme="0"/>
      </font>
    </dxf>
    <dxf>
      <font>
        <color theme="0"/>
      </font>
    </dxf>
    <dxf>
      <font>
        <color theme="0"/>
      </font>
    </dxf>
    <dxf>
      <font>
        <color theme="0"/>
      </font>
    </dxf>
    <dxf>
      <font>
        <color theme="0"/>
      </font>
      <border/>
    </dxf>
    <dxf>
      <font>
        <color auto="1"/>
      </font>
      <border>
        <left>
          <color rgb="FF000000"/>
        </left>
        <right>
          <color rgb="FF000000"/>
        </right>
        <top/>
        <bottom style="thin">
          <color rgb="FF000000"/>
        </bottom>
      </border>
    </dxf>
    <dxf>
      <font>
        <color rgb="FFFFFFFF"/>
      </font>
      <border>
        <bottom style="thin">
          <color rgb="FF000000"/>
        </bottom>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54"/>
  <sheetViews>
    <sheetView tabSelected="1" view="pageBreakPreview" zoomScale="70" zoomScaleSheetLayoutView="70" workbookViewId="0" topLeftCell="A1">
      <selection activeCell="E29" sqref="E29"/>
    </sheetView>
  </sheetViews>
  <sheetFormatPr defaultColWidth="8.59765625" defaultRowHeight="15.75"/>
  <cols>
    <col min="1" max="1" width="25.8984375" style="105" customWidth="1"/>
    <col min="2" max="2" width="1.1015625" style="43" customWidth="1"/>
    <col min="3" max="3" width="2.8984375" style="43" customWidth="1"/>
    <col min="4" max="4" width="4.796875" style="43" customWidth="1"/>
    <col min="5" max="5" width="16.796875" style="43" customWidth="1"/>
    <col min="6" max="6" width="3.5" style="101" customWidth="1"/>
    <col min="7" max="7" width="14.59765625" style="101" customWidth="1"/>
    <col min="8" max="8" width="8.59765625" style="101" customWidth="1"/>
    <col min="9" max="9" width="18.09765625" style="101" customWidth="1"/>
    <col min="10" max="10" width="10.796875" style="101" customWidth="1"/>
    <col min="11" max="16384" width="8.59765625" style="101" customWidth="1"/>
  </cols>
  <sheetData>
    <row r="1" spans="1:17" s="129" customFormat="1" ht="15">
      <c r="A1" s="123"/>
      <c r="B1" s="124" t="s">
        <v>52</v>
      </c>
      <c r="C1" s="150" t="s">
        <v>147</v>
      </c>
      <c r="D1" s="126"/>
      <c r="E1" s="126"/>
      <c r="F1" s="74"/>
      <c r="G1" s="127"/>
      <c r="H1" s="128"/>
      <c r="Q1" s="130"/>
    </row>
    <row r="2" spans="1:17" s="129" customFormat="1" ht="15" customHeight="1">
      <c r="A2" s="123"/>
      <c r="B2" s="124"/>
      <c r="C2" s="125"/>
      <c r="D2" s="126"/>
      <c r="E2" s="126"/>
      <c r="F2" s="74"/>
      <c r="G2" s="127"/>
      <c r="H2" s="128"/>
      <c r="Q2" s="130"/>
    </row>
    <row r="3" spans="1:17" s="129" customFormat="1" ht="15">
      <c r="A3" s="123"/>
      <c r="B3" s="124" t="s">
        <v>53</v>
      </c>
      <c r="C3" s="131" t="s">
        <v>165</v>
      </c>
      <c r="D3" s="131"/>
      <c r="E3" s="132"/>
      <c r="F3" s="133"/>
      <c r="G3" s="134"/>
      <c r="Q3" s="130"/>
    </row>
    <row r="4" spans="1:17" s="129" customFormat="1" ht="13.5" customHeight="1">
      <c r="A4" s="123"/>
      <c r="B4" s="124" t="s">
        <v>54</v>
      </c>
      <c r="C4" s="137" t="s">
        <v>149</v>
      </c>
      <c r="D4" s="126"/>
      <c r="E4" s="135"/>
      <c r="F4" s="74"/>
      <c r="G4" s="134"/>
      <c r="Q4" s="136"/>
    </row>
    <row r="5" spans="1:6" s="128" customFormat="1" ht="15">
      <c r="A5" s="123"/>
      <c r="B5" s="124"/>
      <c r="C5" s="139" t="s">
        <v>150</v>
      </c>
      <c r="D5" s="133"/>
      <c r="E5" s="132"/>
      <c r="F5" s="133"/>
    </row>
    <row r="6" spans="1:6" s="128" customFormat="1" ht="15">
      <c r="A6" s="138"/>
      <c r="B6" s="139"/>
      <c r="C6" s="139"/>
      <c r="D6" s="126"/>
      <c r="E6" s="74"/>
      <c r="F6" s="140"/>
    </row>
    <row r="7" spans="1:6" s="16" customFormat="1" ht="15">
      <c r="A7" s="34"/>
      <c r="B7" s="10"/>
      <c r="C7" s="13"/>
      <c r="D7" s="13"/>
      <c r="E7" s="14"/>
      <c r="F7" s="95"/>
    </row>
    <row r="8" spans="1:6" s="16" customFormat="1" ht="17.25">
      <c r="A8" s="254" t="s">
        <v>135</v>
      </c>
      <c r="B8" s="254"/>
      <c r="C8" s="254"/>
      <c r="D8" s="254"/>
      <c r="E8" s="254"/>
      <c r="F8" s="254"/>
    </row>
    <row r="9" spans="1:6" s="76" customFormat="1" ht="15" customHeight="1">
      <c r="A9" s="72"/>
      <c r="B9" s="72"/>
      <c r="C9" s="72"/>
      <c r="D9" s="72"/>
      <c r="E9" s="72"/>
      <c r="F9" s="72"/>
    </row>
    <row r="10" spans="1:6" s="76" customFormat="1" ht="15">
      <c r="A10" s="96"/>
      <c r="B10" s="75"/>
      <c r="C10" s="75"/>
      <c r="D10" s="75"/>
      <c r="E10" s="80"/>
      <c r="F10" s="84"/>
    </row>
    <row r="11" spans="1:10" s="104" customFormat="1" ht="12.75">
      <c r="A11" s="98"/>
      <c r="B11" s="74"/>
      <c r="C11" s="74"/>
      <c r="D11" s="74"/>
      <c r="E11" s="119"/>
      <c r="F11" s="100"/>
      <c r="G11" s="78"/>
      <c r="H11" s="118"/>
      <c r="I11" s="118"/>
      <c r="J11" s="118"/>
    </row>
    <row r="12" spans="1:10" s="104" customFormat="1" ht="12.75">
      <c r="A12" s="98" t="s">
        <v>170</v>
      </c>
      <c r="B12" s="74"/>
      <c r="C12" s="74"/>
      <c r="D12" s="74"/>
      <c r="E12" s="117">
        <f>'KANAL F4'!H17</f>
        <v>0</v>
      </c>
      <c r="F12" s="100" t="s">
        <v>9</v>
      </c>
      <c r="G12" s="78"/>
      <c r="H12" s="118"/>
      <c r="I12" s="118"/>
      <c r="J12" s="118"/>
    </row>
    <row r="13" spans="1:10" s="104" customFormat="1" ht="12.75">
      <c r="A13" s="98"/>
      <c r="B13" s="74"/>
      <c r="C13" s="74"/>
      <c r="D13" s="74"/>
      <c r="E13" s="119"/>
      <c r="F13" s="100"/>
      <c r="G13" s="78"/>
      <c r="H13" s="118"/>
      <c r="I13" s="118"/>
      <c r="J13" s="118"/>
    </row>
    <row r="14" spans="1:10" s="104" customFormat="1" ht="12.75">
      <c r="A14" s="98" t="s">
        <v>151</v>
      </c>
      <c r="B14" s="74"/>
      <c r="C14" s="74"/>
      <c r="D14" s="74"/>
      <c r="E14" s="117">
        <f>'KANAL M4'!H18</f>
        <v>0</v>
      </c>
      <c r="F14" s="100" t="s">
        <v>9</v>
      </c>
      <c r="G14" s="78"/>
      <c r="H14" s="118"/>
      <c r="I14" s="118"/>
      <c r="J14" s="118"/>
    </row>
    <row r="15" spans="1:10" s="102" customFormat="1" ht="15" customHeight="1">
      <c r="A15" s="97"/>
      <c r="B15" s="82"/>
      <c r="C15" s="82"/>
      <c r="D15" s="82"/>
      <c r="E15" s="114"/>
      <c r="F15" s="113"/>
      <c r="G15" s="77"/>
      <c r="I15" s="103"/>
      <c r="J15" s="91"/>
    </row>
    <row r="16" spans="1:10" s="102" customFormat="1" ht="15" customHeight="1">
      <c r="A16" s="71"/>
      <c r="B16" s="69"/>
      <c r="C16" s="69"/>
      <c r="D16" s="69"/>
      <c r="E16" s="81"/>
      <c r="F16" s="113"/>
      <c r="G16" s="77"/>
      <c r="I16" s="103"/>
      <c r="J16" s="92"/>
    </row>
    <row r="17" spans="1:10" s="102" customFormat="1" ht="12.75">
      <c r="A17" s="98" t="s">
        <v>166</v>
      </c>
      <c r="B17" s="73"/>
      <c r="C17" s="73"/>
      <c r="D17" s="73"/>
      <c r="E17" s="112">
        <f>SUM(E11:E16)</f>
        <v>0</v>
      </c>
      <c r="F17" s="113" t="s">
        <v>9</v>
      </c>
      <c r="G17" s="77"/>
      <c r="I17" s="103"/>
      <c r="J17" s="92"/>
    </row>
    <row r="18" spans="1:9" s="102" customFormat="1" ht="15" customHeight="1">
      <c r="A18" s="97"/>
      <c r="B18" s="82"/>
      <c r="C18" s="82"/>
      <c r="D18" s="82"/>
      <c r="E18" s="114"/>
      <c r="F18" s="113"/>
      <c r="G18" s="77"/>
      <c r="H18" s="104"/>
      <c r="I18" s="103"/>
    </row>
    <row r="19" spans="1:9" s="102" customFormat="1" ht="15" customHeight="1">
      <c r="A19" s="71" t="s">
        <v>113</v>
      </c>
      <c r="B19" s="69"/>
      <c r="C19" s="69"/>
      <c r="D19" s="69"/>
      <c r="E19" s="235">
        <f>ROUND(E17*0.22,2)</f>
        <v>0</v>
      </c>
      <c r="F19" s="113" t="s">
        <v>9</v>
      </c>
      <c r="G19" s="77"/>
      <c r="H19" s="104"/>
      <c r="I19" s="103"/>
    </row>
    <row r="20" spans="1:9" s="102" customFormat="1" ht="15" customHeight="1" thickBot="1">
      <c r="A20" s="83"/>
      <c r="B20" s="99"/>
      <c r="C20" s="99"/>
      <c r="D20" s="99"/>
      <c r="E20" s="115"/>
      <c r="F20" s="100"/>
      <c r="G20" s="77"/>
      <c r="H20" s="104"/>
      <c r="I20" s="103"/>
    </row>
    <row r="21" spans="1:9" s="102" customFormat="1" ht="15" customHeight="1" thickTop="1">
      <c r="A21" s="98"/>
      <c r="B21" s="74"/>
      <c r="C21" s="74"/>
      <c r="D21" s="74"/>
      <c r="E21" s="73"/>
      <c r="F21" s="100"/>
      <c r="G21" s="77"/>
      <c r="H21" s="104"/>
      <c r="I21" s="103"/>
    </row>
    <row r="22" spans="1:9" s="102" customFormat="1" ht="15" customHeight="1">
      <c r="A22" s="98" t="s">
        <v>86</v>
      </c>
      <c r="B22" s="74"/>
      <c r="C22" s="74"/>
      <c r="D22" s="74"/>
      <c r="E22" s="112">
        <f>+E17+E19</f>
        <v>0</v>
      </c>
      <c r="F22" s="113" t="s">
        <v>9</v>
      </c>
      <c r="G22" s="77"/>
      <c r="H22" s="104"/>
      <c r="I22" s="103"/>
    </row>
    <row r="23" spans="1:10" s="78" customFormat="1" ht="15" customHeight="1">
      <c r="A23" s="98"/>
      <c r="B23" s="74"/>
      <c r="C23" s="74"/>
      <c r="D23" s="74"/>
      <c r="E23" s="73"/>
      <c r="F23" s="100"/>
      <c r="G23" s="79"/>
      <c r="I23" s="120"/>
      <c r="J23" s="121"/>
    </row>
    <row r="24" spans="1:9" s="78" customFormat="1" ht="15" customHeight="1">
      <c r="A24" s="250" t="s">
        <v>190</v>
      </c>
      <c r="B24" s="74"/>
      <c r="C24" s="74"/>
      <c r="D24" s="74"/>
      <c r="E24" s="73"/>
      <c r="F24" s="100"/>
      <c r="G24" s="79"/>
      <c r="I24" s="73"/>
    </row>
    <row r="25" spans="1:9" s="78" customFormat="1" ht="15" customHeight="1">
      <c r="A25" s="255" t="s">
        <v>189</v>
      </c>
      <c r="B25" s="256"/>
      <c r="C25" s="256"/>
      <c r="D25" s="256"/>
      <c r="E25" s="256"/>
      <c r="F25" s="256"/>
      <c r="G25" s="256"/>
      <c r="I25" s="73"/>
    </row>
    <row r="26" spans="1:9" s="78" customFormat="1" ht="56.25" customHeight="1">
      <c r="A26" s="256"/>
      <c r="B26" s="256"/>
      <c r="C26" s="256"/>
      <c r="D26" s="256"/>
      <c r="E26" s="256"/>
      <c r="F26" s="256"/>
      <c r="G26" s="256"/>
      <c r="I26" s="73"/>
    </row>
    <row r="27" spans="1:9" s="78" customFormat="1" ht="15" customHeight="1">
      <c r="A27" s="98"/>
      <c r="B27" s="74"/>
      <c r="C27" s="74"/>
      <c r="D27" s="74"/>
      <c r="E27" s="73"/>
      <c r="F27" s="100"/>
      <c r="G27" s="79"/>
      <c r="I27" s="73"/>
    </row>
    <row r="28" spans="1:9" s="78" customFormat="1" ht="15" customHeight="1">
      <c r="A28" s="98"/>
      <c r="B28" s="74"/>
      <c r="C28" s="74"/>
      <c r="D28" s="74"/>
      <c r="E28" s="73"/>
      <c r="F28" s="100"/>
      <c r="G28" s="79"/>
      <c r="I28" s="73"/>
    </row>
    <row r="29" spans="1:9" s="78" customFormat="1" ht="15" customHeight="1">
      <c r="A29" s="98"/>
      <c r="B29" s="74"/>
      <c r="C29" s="74"/>
      <c r="D29" s="74"/>
      <c r="E29" s="73"/>
      <c r="F29" s="100"/>
      <c r="G29" s="79"/>
      <c r="I29" s="73"/>
    </row>
    <row r="30" spans="1:9" s="78" customFormat="1" ht="15" customHeight="1">
      <c r="A30" s="98"/>
      <c r="B30" s="74"/>
      <c r="C30" s="74"/>
      <c r="D30" s="74"/>
      <c r="E30" s="73"/>
      <c r="F30" s="100"/>
      <c r="G30" s="79"/>
      <c r="I30" s="73"/>
    </row>
    <row r="31" spans="1:9" s="78" customFormat="1" ht="15" customHeight="1">
      <c r="A31" s="98"/>
      <c r="B31" s="74"/>
      <c r="C31" s="74"/>
      <c r="D31" s="74"/>
      <c r="E31" s="73"/>
      <c r="F31" s="100"/>
      <c r="I31" s="73"/>
    </row>
    <row r="32" spans="1:9" s="78" customFormat="1" ht="15" customHeight="1">
      <c r="A32" s="5" t="s">
        <v>171</v>
      </c>
      <c r="B32" s="74"/>
      <c r="C32" s="74"/>
      <c r="D32" s="74"/>
      <c r="E32" s="73"/>
      <c r="F32" s="100"/>
      <c r="I32" s="73"/>
    </row>
    <row r="33" spans="1:9" s="78" customFormat="1" ht="15" customHeight="1">
      <c r="A33" s="98"/>
      <c r="B33" s="74"/>
      <c r="C33" s="74"/>
      <c r="D33" s="74"/>
      <c r="E33" s="73"/>
      <c r="F33" s="100"/>
      <c r="I33" s="73"/>
    </row>
    <row r="34" spans="1:9" s="78" customFormat="1" ht="15" customHeight="1">
      <c r="A34" s="98"/>
      <c r="B34" s="74"/>
      <c r="C34" s="74"/>
      <c r="D34" s="74"/>
      <c r="E34" s="73"/>
      <c r="F34" s="100"/>
      <c r="I34" s="73"/>
    </row>
    <row r="35" spans="1:9" s="78" customFormat="1" ht="15" customHeight="1">
      <c r="A35" s="98"/>
      <c r="B35" s="74"/>
      <c r="C35" s="74"/>
      <c r="D35" s="74"/>
      <c r="E35" s="73"/>
      <c r="F35" s="100"/>
      <c r="I35" s="73"/>
    </row>
    <row r="36" spans="2:9" s="78" customFormat="1" ht="15" customHeight="1">
      <c r="B36" s="69"/>
      <c r="C36" s="69"/>
      <c r="D36" s="69"/>
      <c r="E36" s="69"/>
      <c r="F36" s="111"/>
      <c r="I36" s="73"/>
    </row>
    <row r="37" spans="1:5" s="76" customFormat="1" ht="15">
      <c r="A37" s="116"/>
      <c r="B37" s="69"/>
      <c r="C37" s="69"/>
      <c r="D37" s="69"/>
      <c r="E37" s="69"/>
    </row>
    <row r="38" spans="1:5" s="76" customFormat="1" ht="15">
      <c r="A38" s="116"/>
      <c r="B38" s="69"/>
      <c r="C38" s="69"/>
      <c r="D38" s="69"/>
      <c r="E38" s="69"/>
    </row>
    <row r="39" spans="1:5" s="76" customFormat="1" ht="15">
      <c r="A39" s="116"/>
      <c r="B39" s="69"/>
      <c r="C39" s="69"/>
      <c r="D39" s="69"/>
      <c r="E39" s="69"/>
    </row>
    <row r="40" spans="1:5" s="76" customFormat="1" ht="15">
      <c r="A40" s="116"/>
      <c r="B40" s="69"/>
      <c r="C40" s="69"/>
      <c r="D40" s="69"/>
      <c r="E40" s="69"/>
    </row>
    <row r="41" spans="1:5" s="76" customFormat="1" ht="15">
      <c r="A41" s="116"/>
      <c r="B41" s="69"/>
      <c r="C41" s="69"/>
      <c r="D41" s="69"/>
      <c r="E41" s="69"/>
    </row>
    <row r="42" spans="1:5" s="76" customFormat="1" ht="15">
      <c r="A42" s="116"/>
      <c r="B42" s="69"/>
      <c r="C42" s="69"/>
      <c r="D42" s="69"/>
      <c r="E42" s="69"/>
    </row>
    <row r="43" spans="1:5" s="76" customFormat="1" ht="15">
      <c r="A43" s="116"/>
      <c r="B43" s="69"/>
      <c r="C43" s="69"/>
      <c r="D43" s="69"/>
      <c r="E43" s="69"/>
    </row>
    <row r="44" spans="1:5" s="76" customFormat="1" ht="15">
      <c r="A44" s="116"/>
      <c r="B44" s="69"/>
      <c r="C44" s="69"/>
      <c r="D44" s="69"/>
      <c r="E44" s="69"/>
    </row>
    <row r="45" spans="1:5" s="76" customFormat="1" ht="15">
      <c r="A45" s="116"/>
      <c r="B45" s="69"/>
      <c r="C45" s="69"/>
      <c r="D45" s="69"/>
      <c r="E45" s="69"/>
    </row>
    <row r="46" spans="1:5" s="76" customFormat="1" ht="15">
      <c r="A46" s="116"/>
      <c r="B46" s="69"/>
      <c r="C46" s="69"/>
      <c r="D46" s="69"/>
      <c r="E46" s="69"/>
    </row>
    <row r="47" spans="1:5" s="76" customFormat="1" ht="15">
      <c r="A47" s="116"/>
      <c r="B47" s="69"/>
      <c r="C47" s="69"/>
      <c r="D47" s="69"/>
      <c r="E47" s="69"/>
    </row>
    <row r="48" spans="1:5" s="76" customFormat="1" ht="15">
      <c r="A48" s="116"/>
      <c r="B48" s="69"/>
      <c r="C48" s="69"/>
      <c r="D48" s="69"/>
      <c r="E48" s="69"/>
    </row>
    <row r="49" spans="1:5" s="76" customFormat="1" ht="15">
      <c r="A49" s="116"/>
      <c r="B49" s="69"/>
      <c r="C49" s="69"/>
      <c r="D49" s="69"/>
      <c r="E49" s="69"/>
    </row>
    <row r="50" spans="1:5" s="76" customFormat="1" ht="15">
      <c r="A50" s="116"/>
      <c r="B50" s="69"/>
      <c r="C50" s="69"/>
      <c r="D50" s="69"/>
      <c r="E50" s="69"/>
    </row>
    <row r="51" spans="1:5" s="76" customFormat="1" ht="15">
      <c r="A51" s="116"/>
      <c r="B51" s="69"/>
      <c r="C51" s="69"/>
      <c r="D51" s="69"/>
      <c r="E51" s="69"/>
    </row>
    <row r="52" spans="1:5" s="76" customFormat="1" ht="15">
      <c r="A52" s="116"/>
      <c r="B52" s="69"/>
      <c r="C52" s="69"/>
      <c r="D52" s="69"/>
      <c r="E52" s="69"/>
    </row>
    <row r="53" spans="1:5" s="76" customFormat="1" ht="15">
      <c r="A53" s="116"/>
      <c r="B53" s="69"/>
      <c r="C53" s="69"/>
      <c r="D53" s="69"/>
      <c r="E53" s="69"/>
    </row>
    <row r="54" spans="1:5" s="76" customFormat="1" ht="15">
      <c r="A54" s="116"/>
      <c r="B54" s="69"/>
      <c r="C54" s="69"/>
      <c r="D54" s="69"/>
      <c r="E54" s="69"/>
    </row>
  </sheetData>
  <sheetProtection password="CF54" sheet="1"/>
  <mergeCells count="2">
    <mergeCell ref="A8:F8"/>
    <mergeCell ref="A25:G26"/>
  </mergeCells>
  <conditionalFormatting sqref="E1:E11 E15:E65536">
    <cfRule type="cellIs" priority="12" dxfId="84" operator="equal" stopIfTrue="1">
      <formula>0</formula>
    </cfRule>
  </conditionalFormatting>
  <conditionalFormatting sqref="E14">
    <cfRule type="cellIs" priority="5" dxfId="84" operator="equal" stopIfTrue="1">
      <formula>0</formula>
    </cfRule>
  </conditionalFormatting>
  <conditionalFormatting sqref="E12:E13">
    <cfRule type="cellIs" priority="1" dxfId="84" operator="equal" stopIfTrue="1">
      <formula>0</formula>
    </cfRule>
  </conditionalFormatting>
  <printOptions/>
  <pageMargins left="1.1811023622047243" right="0.7086614173228346" top="0.984251968503937" bottom="0.7480314960629921" header="0.31496062992125984" footer="0.31496062992125984"/>
  <pageSetup firstPageNumber="1" useFirstPageNumber="1" horizontalDpi="600" verticalDpi="600" orientation="portrait" paperSize="9" scale="79" r:id="rId1"/>
  <headerFooter alignWithMargins="0">
    <oddFooter>&amp;C&amp;"SSPalatino,Običajno"&amp;10&amp;P/&amp;N</oddFooter>
  </headerFooter>
</worksheet>
</file>

<file path=xl/worksheets/sheet2.xml><?xml version="1.0" encoding="utf-8"?>
<worksheet xmlns="http://schemas.openxmlformats.org/spreadsheetml/2006/main" xmlns:r="http://schemas.openxmlformats.org/officeDocument/2006/relationships">
  <dimension ref="A1:AP191"/>
  <sheetViews>
    <sheetView view="pageBreakPreview" zoomScale="70" zoomScaleNormal="90" zoomScaleSheetLayoutView="70" zoomScalePageLayoutView="0" workbookViewId="0" topLeftCell="A73">
      <selection activeCell="F89" sqref="F89"/>
    </sheetView>
  </sheetViews>
  <sheetFormatPr defaultColWidth="8.59765625" defaultRowHeight="15.75"/>
  <cols>
    <col min="1" max="1" width="6.796875" style="122" customWidth="1"/>
    <col min="2" max="2" width="28.59765625" style="141" customWidth="1"/>
    <col min="3" max="3" width="6.796875" style="141" customWidth="1"/>
    <col min="4" max="4" width="8.5" style="35" customWidth="1"/>
    <col min="5" max="5" width="1.59765625" style="35" customWidth="1"/>
    <col min="6" max="6" width="11.59765625" style="36" customWidth="1"/>
    <col min="7" max="7" width="1.59765625" style="35" customWidth="1"/>
    <col min="8" max="8" width="11.59765625" style="37" customWidth="1"/>
    <col min="9" max="9" width="4.796875" style="38" customWidth="1"/>
    <col min="10" max="10" width="65.8984375" style="39" customWidth="1"/>
    <col min="11" max="11" width="24" style="40" customWidth="1"/>
    <col min="12" max="12" width="25.5" style="38" customWidth="1"/>
    <col min="13" max="13" width="28.796875" style="38" customWidth="1"/>
    <col min="14" max="14" width="28.5" style="41" customWidth="1"/>
    <col min="15" max="15" width="8.59765625" style="41" customWidth="1"/>
    <col min="16" max="16" width="41.3984375" style="41" customWidth="1"/>
    <col min="17" max="17" width="30.796875" style="38" customWidth="1"/>
    <col min="18" max="18" width="11.19921875" style="42" customWidth="1"/>
    <col min="19" max="16384" width="8.59765625" style="38" customWidth="1"/>
  </cols>
  <sheetData>
    <row r="1" spans="1:17" s="17" customFormat="1" ht="15.75" customHeight="1">
      <c r="A1" s="11"/>
      <c r="B1" s="12" t="s">
        <v>52</v>
      </c>
      <c r="C1" s="150" t="s">
        <v>147</v>
      </c>
      <c r="D1" s="13"/>
      <c r="E1" s="13"/>
      <c r="F1" s="14"/>
      <c r="G1" s="15"/>
      <c r="H1" s="16"/>
      <c r="Q1" s="18"/>
    </row>
    <row r="2" spans="1:17" s="17" customFormat="1" ht="15.75" customHeight="1">
      <c r="A2" s="11"/>
      <c r="B2" s="12"/>
      <c r="C2" s="150"/>
      <c r="D2" s="13"/>
      <c r="E2" s="13"/>
      <c r="F2" s="14"/>
      <c r="G2" s="15"/>
      <c r="H2" s="16"/>
      <c r="Q2" s="18"/>
    </row>
    <row r="3" spans="1:17" s="129" customFormat="1" ht="15.75" customHeight="1">
      <c r="A3" s="123"/>
      <c r="B3" s="124" t="s">
        <v>51</v>
      </c>
      <c r="C3" s="131" t="s">
        <v>170</v>
      </c>
      <c r="D3" s="126"/>
      <c r="E3" s="135"/>
      <c r="F3" s="74"/>
      <c r="G3" s="127"/>
      <c r="H3" s="128"/>
      <c r="Q3" s="130"/>
    </row>
    <row r="4" spans="1:17" s="17" customFormat="1" ht="15">
      <c r="A4" s="11"/>
      <c r="B4" s="12" t="s">
        <v>53</v>
      </c>
      <c r="C4" s="131" t="s">
        <v>148</v>
      </c>
      <c r="D4" s="20"/>
      <c r="E4" s="21"/>
      <c r="F4" s="20"/>
      <c r="G4" s="22"/>
      <c r="K4" s="93"/>
      <c r="Q4" s="23"/>
    </row>
    <row r="5" spans="1:17" s="17" customFormat="1" ht="15">
      <c r="A5" s="11"/>
      <c r="B5" s="12" t="s">
        <v>54</v>
      </c>
      <c r="C5" s="137" t="s">
        <v>149</v>
      </c>
      <c r="D5" s="13"/>
      <c r="E5" s="19"/>
      <c r="F5" s="14"/>
      <c r="G5" s="22"/>
      <c r="Q5" s="18"/>
    </row>
    <row r="6" spans="1:17" s="24" customFormat="1" ht="15">
      <c r="A6" s="11"/>
      <c r="B6" s="12"/>
      <c r="C6" s="139" t="s">
        <v>150</v>
      </c>
      <c r="D6" s="20"/>
      <c r="E6" s="21"/>
      <c r="F6" s="20"/>
      <c r="G6" s="22"/>
      <c r="I6" s="25"/>
      <c r="J6" s="26"/>
      <c r="K6" s="94"/>
      <c r="M6" s="27"/>
      <c r="N6" s="27"/>
      <c r="O6" s="27"/>
      <c r="Q6" s="23"/>
    </row>
    <row r="7" spans="1:18" s="6" customFormat="1" ht="15">
      <c r="A7" s="1"/>
      <c r="B7" s="5"/>
      <c r="C7" s="5"/>
      <c r="D7" s="33"/>
      <c r="E7" s="33"/>
      <c r="F7" s="4"/>
      <c r="G7" s="33"/>
      <c r="H7" s="3"/>
      <c r="J7" s="7"/>
      <c r="K7" s="8"/>
      <c r="N7" s="9"/>
      <c r="O7" s="9"/>
      <c r="P7" s="9"/>
      <c r="R7" s="2"/>
    </row>
    <row r="8" spans="1:18" s="6" customFormat="1" ht="17.25">
      <c r="A8" s="1" t="s">
        <v>55</v>
      </c>
      <c r="B8" s="28" t="s">
        <v>85</v>
      </c>
      <c r="C8" s="28"/>
      <c r="D8" s="29"/>
      <c r="E8" s="29"/>
      <c r="F8" s="30"/>
      <c r="G8" s="29"/>
      <c r="H8" s="31"/>
      <c r="J8" s="7"/>
      <c r="K8" s="8"/>
      <c r="N8" s="9"/>
      <c r="O8" s="9"/>
      <c r="P8" s="9"/>
      <c r="R8" s="32"/>
    </row>
    <row r="9" spans="1:18" s="6" customFormat="1" ht="15">
      <c r="A9" s="1"/>
      <c r="B9" s="29"/>
      <c r="C9" s="29"/>
      <c r="D9" s="29"/>
      <c r="E9" s="29"/>
      <c r="F9" s="30"/>
      <c r="G9" s="29"/>
      <c r="H9" s="31"/>
      <c r="J9" s="7"/>
      <c r="K9" s="8"/>
      <c r="N9" s="9"/>
      <c r="O9" s="9"/>
      <c r="P9" s="9"/>
      <c r="R9" s="32"/>
    </row>
    <row r="10" spans="1:18" s="6" customFormat="1" ht="15">
      <c r="A10" s="1"/>
      <c r="B10" s="5"/>
      <c r="C10" s="5"/>
      <c r="D10" s="33"/>
      <c r="E10" s="33"/>
      <c r="F10" s="4"/>
      <c r="G10" s="33"/>
      <c r="H10" s="3"/>
      <c r="J10" s="7"/>
      <c r="K10" s="8"/>
      <c r="N10" s="9"/>
      <c r="O10" s="9"/>
      <c r="P10" s="9"/>
      <c r="R10" s="2"/>
    </row>
    <row r="11" spans="1:18" s="46" customFormat="1" ht="15">
      <c r="A11" s="64" t="s">
        <v>56</v>
      </c>
      <c r="B11" s="55" t="s">
        <v>57</v>
      </c>
      <c r="C11" s="55"/>
      <c r="D11" s="56"/>
      <c r="F11" s="57"/>
      <c r="H11" s="58"/>
      <c r="J11" s="44"/>
      <c r="K11" s="45"/>
      <c r="N11" s="47"/>
      <c r="O11" s="47"/>
      <c r="P11" s="47"/>
      <c r="R11" s="59"/>
    </row>
    <row r="12" spans="1:18" s="46" customFormat="1" ht="15">
      <c r="A12" s="64"/>
      <c r="B12" s="55"/>
      <c r="C12" s="55"/>
      <c r="D12" s="56"/>
      <c r="F12" s="57"/>
      <c r="H12" s="58"/>
      <c r="J12" s="44"/>
      <c r="K12" s="45"/>
      <c r="N12" s="47"/>
      <c r="O12" s="47"/>
      <c r="P12" s="47"/>
      <c r="R12" s="59"/>
    </row>
    <row r="13" spans="1:18" s="46" customFormat="1" ht="33.75" customHeight="1">
      <c r="A13" s="210" t="s">
        <v>67</v>
      </c>
      <c r="B13" s="204" t="s">
        <v>136</v>
      </c>
      <c r="C13" s="204"/>
      <c r="D13" s="179"/>
      <c r="E13" s="179"/>
      <c r="F13" s="211"/>
      <c r="G13" s="179"/>
      <c r="H13" s="181">
        <f>H106</f>
        <v>0</v>
      </c>
      <c r="I13" s="84"/>
      <c r="J13" s="44"/>
      <c r="K13" s="45"/>
      <c r="L13" s="212"/>
      <c r="N13" s="47"/>
      <c r="O13" s="47"/>
      <c r="P13" s="47"/>
      <c r="R13" s="183"/>
    </row>
    <row r="14" spans="1:18" s="6" customFormat="1" ht="15.75" customHeight="1">
      <c r="A14" s="210" t="s">
        <v>70</v>
      </c>
      <c r="B14" s="204" t="s">
        <v>58</v>
      </c>
      <c r="C14" s="204"/>
      <c r="D14" s="179"/>
      <c r="E14" s="179"/>
      <c r="F14" s="211"/>
      <c r="G14" s="179"/>
      <c r="H14" s="181">
        <f>H137</f>
        <v>0</v>
      </c>
      <c r="I14" s="84"/>
      <c r="J14" s="7"/>
      <c r="K14" s="8"/>
      <c r="L14" s="213"/>
      <c r="N14" s="9"/>
      <c r="O14" s="9"/>
      <c r="P14" s="9"/>
      <c r="R14" s="183"/>
    </row>
    <row r="15" spans="1:18" s="6" customFormat="1" ht="15">
      <c r="A15" s="210" t="s">
        <v>77</v>
      </c>
      <c r="B15" s="204" t="s">
        <v>59</v>
      </c>
      <c r="C15" s="204"/>
      <c r="D15" s="179"/>
      <c r="E15" s="179"/>
      <c r="F15" s="211"/>
      <c r="G15" s="179"/>
      <c r="H15" s="181">
        <f>H176</f>
        <v>0</v>
      </c>
      <c r="I15" s="84"/>
      <c r="J15" s="7"/>
      <c r="K15" s="8"/>
      <c r="L15" s="213"/>
      <c r="N15" s="9"/>
      <c r="O15" s="9"/>
      <c r="P15" s="9"/>
      <c r="R15" s="183"/>
    </row>
    <row r="16" spans="1:20" s="6" customFormat="1" ht="15">
      <c r="A16" s="210"/>
      <c r="B16" s="204"/>
      <c r="C16" s="204"/>
      <c r="D16" s="179"/>
      <c r="E16" s="179"/>
      <c r="F16" s="211"/>
      <c r="G16" s="179"/>
      <c r="H16" s="184"/>
      <c r="J16" s="7"/>
      <c r="K16" s="8"/>
      <c r="L16" s="213"/>
      <c r="N16" s="9"/>
      <c r="O16" s="9"/>
      <c r="P16" s="9"/>
      <c r="Q16" s="88"/>
      <c r="R16" s="231"/>
      <c r="S16" s="88"/>
      <c r="T16" s="88"/>
    </row>
    <row r="17" spans="1:20" s="6" customFormat="1" ht="15.75" thickBot="1">
      <c r="A17" s="210"/>
      <c r="B17" s="214" t="s">
        <v>86</v>
      </c>
      <c r="C17" s="214"/>
      <c r="D17" s="215"/>
      <c r="E17" s="215"/>
      <c r="F17" s="216"/>
      <c r="G17" s="215"/>
      <c r="H17" s="217">
        <f>SUM(H13:H16)</f>
        <v>0</v>
      </c>
      <c r="I17" s="84"/>
      <c r="J17" s="226"/>
      <c r="K17" s="218"/>
      <c r="L17" s="219"/>
      <c r="N17" s="9"/>
      <c r="O17" s="9"/>
      <c r="P17" s="9"/>
      <c r="Q17" s="88"/>
      <c r="R17" s="231"/>
      <c r="S17" s="88"/>
      <c r="T17" s="88"/>
    </row>
    <row r="18" spans="1:20" s="6" customFormat="1" ht="15">
      <c r="A18" s="1"/>
      <c r="B18" s="5"/>
      <c r="C18" s="5"/>
      <c r="D18" s="33"/>
      <c r="E18" s="33"/>
      <c r="F18" s="4"/>
      <c r="G18" s="33"/>
      <c r="H18" s="3"/>
      <c r="J18" s="7"/>
      <c r="K18" s="8"/>
      <c r="N18" s="9"/>
      <c r="O18" s="9"/>
      <c r="P18" s="9"/>
      <c r="Q18" s="88"/>
      <c r="R18" s="87"/>
      <c r="S18" s="88"/>
      <c r="T18" s="88"/>
    </row>
    <row r="19" spans="1:20" s="6" customFormat="1" ht="15.75" customHeight="1">
      <c r="A19" s="1"/>
      <c r="B19" s="5"/>
      <c r="C19" s="5"/>
      <c r="D19" s="33"/>
      <c r="E19" s="33"/>
      <c r="F19" s="4"/>
      <c r="G19" s="33"/>
      <c r="H19" s="3"/>
      <c r="J19" s="7"/>
      <c r="K19" s="8"/>
      <c r="N19" s="9"/>
      <c r="O19" s="9"/>
      <c r="P19" s="9"/>
      <c r="Q19" s="88"/>
      <c r="R19" s="87"/>
      <c r="S19" s="88"/>
      <c r="T19" s="88"/>
    </row>
    <row r="20" spans="1:20" s="6" customFormat="1" ht="15.75" customHeight="1">
      <c r="A20" s="1"/>
      <c r="B20" s="5"/>
      <c r="C20" s="5"/>
      <c r="D20" s="33"/>
      <c r="E20" s="33"/>
      <c r="F20" s="268"/>
      <c r="G20" s="269"/>
      <c r="H20" s="269"/>
      <c r="J20" s="7"/>
      <c r="K20" s="8"/>
      <c r="L20" s="257"/>
      <c r="M20" s="257"/>
      <c r="N20" s="257"/>
      <c r="O20" s="9"/>
      <c r="P20" s="220"/>
      <c r="Q20" s="88"/>
      <c r="R20" s="87"/>
      <c r="S20" s="88"/>
      <c r="T20" s="88"/>
    </row>
    <row r="21" spans="1:18" s="6" customFormat="1" ht="15.75" customHeight="1">
      <c r="A21" s="1"/>
      <c r="B21" s="5"/>
      <c r="C21" s="5"/>
      <c r="D21" s="33"/>
      <c r="E21" s="33"/>
      <c r="F21" s="262"/>
      <c r="G21" s="262"/>
      <c r="H21" s="262"/>
      <c r="J21" s="7"/>
      <c r="K21" s="8"/>
      <c r="L21" s="257"/>
      <c r="M21" s="257"/>
      <c r="N21" s="257"/>
      <c r="O21" s="9"/>
      <c r="P21" s="220"/>
      <c r="R21" s="2"/>
    </row>
    <row r="22" spans="1:18" s="6" customFormat="1" ht="15.75" customHeight="1">
      <c r="A22" s="1"/>
      <c r="B22" s="5"/>
      <c r="C22" s="5"/>
      <c r="D22" s="33"/>
      <c r="E22" s="33"/>
      <c r="F22" s="4"/>
      <c r="G22" s="33"/>
      <c r="H22" s="3"/>
      <c r="J22" s="7"/>
      <c r="K22" s="8"/>
      <c r="N22" s="9"/>
      <c r="O22" s="9"/>
      <c r="P22" s="9"/>
      <c r="R22" s="2"/>
    </row>
    <row r="23" spans="1:20" s="6" customFormat="1" ht="15.75" customHeight="1">
      <c r="A23" s="1"/>
      <c r="B23" s="5"/>
      <c r="C23" s="5"/>
      <c r="D23" s="33"/>
      <c r="E23" s="33"/>
      <c r="F23" s="274"/>
      <c r="G23" s="275"/>
      <c r="H23" s="275"/>
      <c r="J23" s="7"/>
      <c r="K23" s="8"/>
      <c r="L23" s="268"/>
      <c r="M23" s="269"/>
      <c r="N23" s="269"/>
      <c r="O23" s="9"/>
      <c r="P23" s="222"/>
      <c r="R23" s="268"/>
      <c r="S23" s="269"/>
      <c r="T23" s="269"/>
    </row>
    <row r="24" spans="1:20" s="6" customFormat="1" ht="15.75" customHeight="1">
      <c r="A24" s="1"/>
      <c r="B24" s="5"/>
      <c r="C24" s="5"/>
      <c r="D24" s="33"/>
      <c r="E24" s="33"/>
      <c r="F24" s="270"/>
      <c r="G24" s="271"/>
      <c r="H24" s="271"/>
      <c r="J24" s="7"/>
      <c r="K24" s="8"/>
      <c r="L24" s="262"/>
      <c r="M24" s="272"/>
      <c r="N24" s="272"/>
      <c r="O24" s="9"/>
      <c r="P24" s="223"/>
      <c r="R24" s="262"/>
      <c r="S24" s="262"/>
      <c r="T24" s="262"/>
    </row>
    <row r="25" spans="1:18" s="6" customFormat="1" ht="15.75" customHeight="1">
      <c r="A25" s="1"/>
      <c r="B25" s="5"/>
      <c r="C25" s="5"/>
      <c r="D25" s="33"/>
      <c r="E25" s="33"/>
      <c r="F25" s="4"/>
      <c r="G25" s="33"/>
      <c r="H25" s="3"/>
      <c r="J25" s="7"/>
      <c r="K25" s="8"/>
      <c r="N25" s="9"/>
      <c r="O25" s="9"/>
      <c r="P25" s="9"/>
      <c r="R25" s="2"/>
    </row>
    <row r="26" spans="1:18" s="6" customFormat="1" ht="15.75" customHeight="1">
      <c r="A26" s="1"/>
      <c r="B26" s="5"/>
      <c r="C26" s="5"/>
      <c r="D26" s="33"/>
      <c r="E26" s="33"/>
      <c r="F26" s="268"/>
      <c r="G26" s="263"/>
      <c r="H26" s="263"/>
      <c r="J26" s="7"/>
      <c r="K26" s="8"/>
      <c r="L26" s="5"/>
      <c r="M26" s="273"/>
      <c r="N26" s="273"/>
      <c r="O26" s="273"/>
      <c r="P26" s="268"/>
      <c r="Q26" s="263"/>
      <c r="R26" s="263"/>
    </row>
    <row r="27" spans="1:20" s="6" customFormat="1" ht="15.75" customHeight="1">
      <c r="A27" s="1"/>
      <c r="B27" s="5"/>
      <c r="C27" s="5"/>
      <c r="D27" s="33"/>
      <c r="E27" s="33"/>
      <c r="F27" s="266"/>
      <c r="G27" s="266"/>
      <c r="H27" s="266"/>
      <c r="J27" s="7"/>
      <c r="K27" s="8"/>
      <c r="L27" s="5"/>
      <c r="M27" s="267"/>
      <c r="N27" s="267"/>
      <c r="O27" s="267"/>
      <c r="P27" s="262"/>
      <c r="Q27" s="262"/>
      <c r="R27" s="262"/>
      <c r="T27" s="5"/>
    </row>
    <row r="28" spans="1:20" s="6" customFormat="1" ht="15.75" customHeight="1">
      <c r="A28" s="1"/>
      <c r="B28" s="5"/>
      <c r="C28" s="5"/>
      <c r="D28" s="33"/>
      <c r="E28" s="33"/>
      <c r="F28" s="224"/>
      <c r="G28" s="224"/>
      <c r="H28" s="224"/>
      <c r="J28" s="7"/>
      <c r="K28" s="8"/>
      <c r="L28" s="5"/>
      <c r="M28" s="225"/>
      <c r="N28" s="225"/>
      <c r="O28" s="225"/>
      <c r="P28" s="221"/>
      <c r="Q28" s="221"/>
      <c r="R28" s="221"/>
      <c r="T28" s="5"/>
    </row>
    <row r="29" spans="1:20" s="6" customFormat="1" ht="15.75" customHeight="1">
      <c r="A29" s="1"/>
      <c r="B29" s="5"/>
      <c r="C29" s="5"/>
      <c r="D29" s="33"/>
      <c r="E29" s="33"/>
      <c r="F29" s="224"/>
      <c r="G29" s="224"/>
      <c r="H29" s="224"/>
      <c r="J29" s="7"/>
      <c r="K29" s="8"/>
      <c r="L29" s="5"/>
      <c r="M29" s="225"/>
      <c r="N29" s="225"/>
      <c r="O29" s="225"/>
      <c r="P29" s="221"/>
      <c r="Q29" s="221"/>
      <c r="R29" s="221"/>
      <c r="T29" s="5"/>
    </row>
    <row r="30" spans="1:20" s="6" customFormat="1" ht="15.75" customHeight="1">
      <c r="A30" s="1"/>
      <c r="B30" s="5"/>
      <c r="C30" s="5"/>
      <c r="D30" s="33"/>
      <c r="E30" s="33"/>
      <c r="F30" s="224"/>
      <c r="G30" s="224"/>
      <c r="H30" s="224"/>
      <c r="J30" s="7"/>
      <c r="K30" s="8"/>
      <c r="L30" s="5"/>
      <c r="M30" s="225"/>
      <c r="N30" s="225"/>
      <c r="O30" s="225"/>
      <c r="P30" s="221"/>
      <c r="Q30" s="221"/>
      <c r="R30" s="221"/>
      <c r="T30" s="5"/>
    </row>
    <row r="31" spans="1:20" s="6" customFormat="1" ht="15.75" customHeight="1">
      <c r="A31" s="1"/>
      <c r="B31" s="5"/>
      <c r="C31" s="5"/>
      <c r="D31" s="33"/>
      <c r="E31" s="33"/>
      <c r="F31" s="224"/>
      <c r="G31" s="224"/>
      <c r="H31" s="224"/>
      <c r="J31" s="7"/>
      <c r="K31" s="8"/>
      <c r="L31" s="5"/>
      <c r="M31" s="225"/>
      <c r="N31" s="225"/>
      <c r="O31" s="225"/>
      <c r="P31" s="221"/>
      <c r="Q31" s="221"/>
      <c r="R31" s="221"/>
      <c r="T31" s="5"/>
    </row>
    <row r="32" spans="1:20" s="6" customFormat="1" ht="15.75" customHeight="1">
      <c r="A32" s="1"/>
      <c r="B32" s="5"/>
      <c r="C32" s="5"/>
      <c r="D32" s="33"/>
      <c r="E32" s="33"/>
      <c r="F32" s="224"/>
      <c r="G32" s="224"/>
      <c r="H32" s="224"/>
      <c r="J32" s="7"/>
      <c r="K32" s="8"/>
      <c r="L32" s="5"/>
      <c r="M32" s="225"/>
      <c r="N32" s="225"/>
      <c r="O32" s="225"/>
      <c r="P32" s="221"/>
      <c r="Q32" s="221"/>
      <c r="R32" s="221"/>
      <c r="T32" s="5"/>
    </row>
    <row r="33" spans="1:20" s="6" customFormat="1" ht="15.75" customHeight="1">
      <c r="A33" s="1"/>
      <c r="B33" s="5"/>
      <c r="C33" s="5"/>
      <c r="D33" s="33"/>
      <c r="E33" s="33"/>
      <c r="F33" s="224"/>
      <c r="G33" s="224"/>
      <c r="H33" s="224"/>
      <c r="J33" s="7"/>
      <c r="K33" s="8"/>
      <c r="L33" s="5"/>
      <c r="M33" s="225"/>
      <c r="N33" s="225"/>
      <c r="O33" s="225"/>
      <c r="P33" s="221"/>
      <c r="Q33" s="221"/>
      <c r="R33" s="221"/>
      <c r="T33" s="5"/>
    </row>
    <row r="34" spans="1:20" s="6" customFormat="1" ht="15.75" customHeight="1">
      <c r="A34" s="1"/>
      <c r="B34" s="5"/>
      <c r="C34" s="5"/>
      <c r="D34" s="33"/>
      <c r="E34" s="33"/>
      <c r="F34" s="224"/>
      <c r="G34" s="224"/>
      <c r="H34" s="224"/>
      <c r="J34" s="7"/>
      <c r="K34" s="8"/>
      <c r="L34" s="5"/>
      <c r="M34" s="225"/>
      <c r="N34" s="225"/>
      <c r="O34" s="225"/>
      <c r="P34" s="221"/>
      <c r="Q34" s="221"/>
      <c r="R34" s="221"/>
      <c r="T34" s="5"/>
    </row>
    <row r="35" spans="1:20" s="6" customFormat="1" ht="15.75" customHeight="1">
      <c r="A35" s="1"/>
      <c r="B35" s="5"/>
      <c r="C35" s="5"/>
      <c r="D35" s="33"/>
      <c r="E35" s="33"/>
      <c r="F35" s="224"/>
      <c r="G35" s="224"/>
      <c r="H35" s="224"/>
      <c r="J35" s="7"/>
      <c r="K35" s="8"/>
      <c r="L35" s="5"/>
      <c r="M35" s="225"/>
      <c r="N35" s="225"/>
      <c r="O35" s="225"/>
      <c r="P35" s="221"/>
      <c r="Q35" s="221"/>
      <c r="R35" s="221"/>
      <c r="T35" s="5"/>
    </row>
    <row r="36" spans="1:20" s="6" customFormat="1" ht="15.75" customHeight="1">
      <c r="A36" s="1"/>
      <c r="B36" s="5"/>
      <c r="C36" s="5"/>
      <c r="D36" s="33"/>
      <c r="E36" s="33"/>
      <c r="F36" s="224"/>
      <c r="G36" s="224"/>
      <c r="H36" s="224"/>
      <c r="J36" s="7"/>
      <c r="K36" s="8"/>
      <c r="L36" s="5"/>
      <c r="M36" s="225"/>
      <c r="N36" s="225"/>
      <c r="O36" s="225"/>
      <c r="P36" s="221"/>
      <c r="Q36" s="221"/>
      <c r="R36" s="221"/>
      <c r="T36" s="5"/>
    </row>
    <row r="37" spans="1:20" s="6" customFormat="1" ht="15.75" customHeight="1">
      <c r="A37" s="1"/>
      <c r="B37" s="5"/>
      <c r="C37" s="5"/>
      <c r="D37" s="33"/>
      <c r="E37" s="33"/>
      <c r="F37" s="224"/>
      <c r="G37" s="224"/>
      <c r="H37" s="224"/>
      <c r="J37" s="7"/>
      <c r="K37" s="8"/>
      <c r="L37" s="5"/>
      <c r="M37" s="225"/>
      <c r="N37" s="225"/>
      <c r="O37" s="225"/>
      <c r="P37" s="221"/>
      <c r="Q37" s="221"/>
      <c r="R37" s="221"/>
      <c r="T37" s="5"/>
    </row>
    <row r="38" spans="1:20" s="6" customFormat="1" ht="15.75" customHeight="1">
      <c r="A38" s="1"/>
      <c r="B38" s="5"/>
      <c r="C38" s="5"/>
      <c r="D38" s="33"/>
      <c r="E38" s="33"/>
      <c r="F38" s="224"/>
      <c r="G38" s="224"/>
      <c r="H38" s="224"/>
      <c r="J38" s="7"/>
      <c r="K38" s="8"/>
      <c r="L38" s="5"/>
      <c r="M38" s="225"/>
      <c r="N38" s="225"/>
      <c r="O38" s="225"/>
      <c r="P38" s="221"/>
      <c r="Q38" s="221"/>
      <c r="R38" s="221"/>
      <c r="T38" s="5"/>
    </row>
    <row r="39" spans="1:20" s="6" customFormat="1" ht="15.75" customHeight="1">
      <c r="A39" s="1"/>
      <c r="B39" s="5"/>
      <c r="C39" s="5"/>
      <c r="D39" s="33"/>
      <c r="E39" s="33"/>
      <c r="F39" s="224"/>
      <c r="G39" s="224"/>
      <c r="H39" s="224"/>
      <c r="J39" s="7"/>
      <c r="K39" s="8"/>
      <c r="L39" s="5"/>
      <c r="M39" s="225"/>
      <c r="N39" s="225"/>
      <c r="O39" s="225"/>
      <c r="P39" s="221"/>
      <c r="Q39" s="221"/>
      <c r="R39" s="221"/>
      <c r="T39" s="5"/>
    </row>
    <row r="40" spans="1:20" s="6" customFormat="1" ht="15.75" customHeight="1">
      <c r="A40" s="1"/>
      <c r="B40" s="5"/>
      <c r="C40" s="5"/>
      <c r="D40" s="33"/>
      <c r="E40" s="33"/>
      <c r="F40" s="224"/>
      <c r="G40" s="224"/>
      <c r="H40" s="224"/>
      <c r="J40" s="7"/>
      <c r="K40" s="8"/>
      <c r="L40" s="5"/>
      <c r="M40" s="225"/>
      <c r="N40" s="225"/>
      <c r="O40" s="225"/>
      <c r="P40" s="221"/>
      <c r="Q40" s="221"/>
      <c r="R40" s="221"/>
      <c r="T40" s="5"/>
    </row>
    <row r="41" spans="1:20" s="6" customFormat="1" ht="15.75" customHeight="1">
      <c r="A41" s="1"/>
      <c r="B41" s="5"/>
      <c r="C41" s="5"/>
      <c r="D41" s="33"/>
      <c r="E41" s="33"/>
      <c r="F41" s="224"/>
      <c r="G41" s="224"/>
      <c r="H41" s="224"/>
      <c r="J41" s="7"/>
      <c r="K41" s="8"/>
      <c r="L41" s="5"/>
      <c r="M41" s="225"/>
      <c r="N41" s="225"/>
      <c r="O41" s="225"/>
      <c r="P41" s="221"/>
      <c r="Q41" s="221"/>
      <c r="R41" s="221"/>
      <c r="T41" s="5"/>
    </row>
    <row r="42" spans="1:20" s="6" customFormat="1" ht="15.75" customHeight="1">
      <c r="A42" s="1"/>
      <c r="B42" s="5"/>
      <c r="C42" s="5"/>
      <c r="D42" s="33"/>
      <c r="E42" s="33"/>
      <c r="F42" s="224"/>
      <c r="G42" s="224"/>
      <c r="H42" s="224"/>
      <c r="J42" s="7"/>
      <c r="K42" s="8"/>
      <c r="L42" s="5"/>
      <c r="M42" s="225"/>
      <c r="N42" s="225"/>
      <c r="O42" s="225"/>
      <c r="P42" s="221"/>
      <c r="Q42" s="221"/>
      <c r="R42" s="221"/>
      <c r="T42" s="5"/>
    </row>
    <row r="43" spans="1:20" s="6" customFormat="1" ht="15.75" customHeight="1">
      <c r="A43" s="1"/>
      <c r="B43" s="5"/>
      <c r="C43" s="5"/>
      <c r="D43" s="33"/>
      <c r="E43" s="33"/>
      <c r="F43" s="224"/>
      <c r="G43" s="224"/>
      <c r="H43" s="224"/>
      <c r="J43" s="7"/>
      <c r="K43" s="8"/>
      <c r="L43" s="5"/>
      <c r="M43" s="225"/>
      <c r="N43" s="225"/>
      <c r="O43" s="225"/>
      <c r="P43" s="221"/>
      <c r="Q43" s="221"/>
      <c r="R43" s="221"/>
      <c r="T43" s="5"/>
    </row>
    <row r="44" spans="1:20" s="6" customFormat="1" ht="15.75" customHeight="1">
      <c r="A44" s="1"/>
      <c r="B44" s="5"/>
      <c r="C44" s="5"/>
      <c r="D44" s="33"/>
      <c r="E44" s="33"/>
      <c r="F44" s="224"/>
      <c r="G44" s="224"/>
      <c r="H44" s="224"/>
      <c r="J44" s="7"/>
      <c r="K44" s="8"/>
      <c r="L44" s="5"/>
      <c r="M44" s="225"/>
      <c r="N44" s="225"/>
      <c r="O44" s="225"/>
      <c r="P44" s="221"/>
      <c r="Q44" s="221"/>
      <c r="R44" s="221"/>
      <c r="T44" s="5"/>
    </row>
    <row r="45" spans="1:20" s="6" customFormat="1" ht="15.75" customHeight="1">
      <c r="A45" s="1"/>
      <c r="B45" s="5"/>
      <c r="C45" s="5"/>
      <c r="D45" s="33"/>
      <c r="E45" s="33"/>
      <c r="F45" s="224"/>
      <c r="G45" s="224"/>
      <c r="H45" s="224"/>
      <c r="J45" s="7"/>
      <c r="K45" s="8"/>
      <c r="L45" s="5"/>
      <c r="M45" s="225"/>
      <c r="N45" s="225"/>
      <c r="O45" s="225"/>
      <c r="P45" s="221"/>
      <c r="Q45" s="221"/>
      <c r="R45" s="221"/>
      <c r="T45" s="5"/>
    </row>
    <row r="46" spans="1:20" s="6" customFormat="1" ht="15.75" customHeight="1">
      <c r="A46" s="1"/>
      <c r="B46" s="5"/>
      <c r="C46" s="5"/>
      <c r="D46" s="33"/>
      <c r="E46" s="33"/>
      <c r="F46" s="224"/>
      <c r="G46" s="224"/>
      <c r="H46" s="224"/>
      <c r="J46" s="7"/>
      <c r="K46" s="8"/>
      <c r="L46" s="5"/>
      <c r="M46" s="225"/>
      <c r="N46" s="225"/>
      <c r="O46" s="225"/>
      <c r="P46" s="221"/>
      <c r="Q46" s="221"/>
      <c r="R46" s="221"/>
      <c r="T46" s="5"/>
    </row>
    <row r="47" spans="1:18" s="6" customFormat="1" ht="15.75" customHeight="1">
      <c r="A47" s="1"/>
      <c r="B47" s="5"/>
      <c r="C47" s="5"/>
      <c r="D47" s="33"/>
      <c r="E47" s="33"/>
      <c r="F47" s="4"/>
      <c r="G47" s="33"/>
      <c r="H47" s="3"/>
      <c r="J47" s="7"/>
      <c r="K47" s="8"/>
      <c r="N47" s="9"/>
      <c r="O47" s="9"/>
      <c r="P47" s="9"/>
      <c r="R47" s="2"/>
    </row>
    <row r="48" spans="1:18" s="6" customFormat="1" ht="15.75" customHeight="1">
      <c r="A48" s="1"/>
      <c r="B48" s="5"/>
      <c r="C48" s="5"/>
      <c r="D48" s="33"/>
      <c r="E48" s="33"/>
      <c r="F48" s="4"/>
      <c r="G48" s="33"/>
      <c r="H48" s="3"/>
      <c r="J48" s="7"/>
      <c r="K48" s="8"/>
      <c r="N48" s="9"/>
      <c r="O48" s="9"/>
      <c r="P48" s="9"/>
      <c r="R48" s="2"/>
    </row>
    <row r="49" spans="1:18" s="6" customFormat="1" ht="15">
      <c r="A49" s="1"/>
      <c r="B49" s="5"/>
      <c r="C49" s="5"/>
      <c r="D49" s="33"/>
      <c r="E49" s="33"/>
      <c r="F49" s="4"/>
      <c r="G49" s="33"/>
      <c r="H49" s="3"/>
      <c r="J49" s="7"/>
      <c r="K49" s="8"/>
      <c r="L49" s="268"/>
      <c r="M49" s="269"/>
      <c r="N49" s="269"/>
      <c r="O49" s="9"/>
      <c r="P49" s="9"/>
      <c r="R49" s="2"/>
    </row>
    <row r="50" spans="1:18" s="6" customFormat="1" ht="15">
      <c r="A50" s="1"/>
      <c r="B50" s="5" t="s">
        <v>171</v>
      </c>
      <c r="C50" s="5"/>
      <c r="D50" s="33"/>
      <c r="E50" s="33"/>
      <c r="F50" s="4"/>
      <c r="G50" s="33"/>
      <c r="H50" s="3"/>
      <c r="J50" s="7"/>
      <c r="K50" s="8"/>
      <c r="N50" s="9"/>
      <c r="O50" s="9"/>
      <c r="P50" s="9"/>
      <c r="R50" s="2"/>
    </row>
    <row r="51" spans="1:18" s="6" customFormat="1" ht="15">
      <c r="A51" s="1"/>
      <c r="B51" s="5"/>
      <c r="C51" s="5"/>
      <c r="D51" s="33"/>
      <c r="E51" s="33"/>
      <c r="F51" s="4"/>
      <c r="G51" s="33"/>
      <c r="H51" s="3"/>
      <c r="J51" s="7"/>
      <c r="K51" s="8"/>
      <c r="N51" s="9"/>
      <c r="O51" s="9"/>
      <c r="P51" s="9"/>
      <c r="R51" s="2"/>
    </row>
    <row r="52" spans="1:20" s="6" customFormat="1" ht="15.75" customHeight="1">
      <c r="A52" s="1"/>
      <c r="B52" s="5"/>
      <c r="C52" s="5"/>
      <c r="D52" s="33"/>
      <c r="E52" s="33"/>
      <c r="F52" s="224"/>
      <c r="G52" s="224"/>
      <c r="H52" s="224"/>
      <c r="J52" s="7"/>
      <c r="K52" s="8"/>
      <c r="L52" s="5"/>
      <c r="M52" s="225"/>
      <c r="N52" s="225"/>
      <c r="O52" s="225"/>
      <c r="P52" s="221"/>
      <c r="Q52" s="221"/>
      <c r="R52" s="221"/>
      <c r="T52" s="5"/>
    </row>
    <row r="53" spans="1:20" s="6" customFormat="1" ht="15.75" customHeight="1">
      <c r="A53" s="1"/>
      <c r="B53" s="237" t="s">
        <v>10</v>
      </c>
      <c r="C53" s="5"/>
      <c r="D53" s="33"/>
      <c r="E53" s="33"/>
      <c r="F53" s="224"/>
      <c r="G53" s="224"/>
      <c r="H53" s="224"/>
      <c r="J53" s="7"/>
      <c r="K53" s="8"/>
      <c r="L53" s="5"/>
      <c r="M53" s="225"/>
      <c r="N53" s="225"/>
      <c r="O53" s="225"/>
      <c r="P53" s="221"/>
      <c r="Q53" s="221"/>
      <c r="R53" s="221"/>
      <c r="T53" s="5"/>
    </row>
    <row r="54" spans="1:20" s="6" customFormat="1" ht="56.25" customHeight="1">
      <c r="A54" s="1"/>
      <c r="B54" s="257" t="s">
        <v>12</v>
      </c>
      <c r="C54" s="257"/>
      <c r="D54" s="257"/>
      <c r="E54" s="257"/>
      <c r="F54" s="257"/>
      <c r="G54" s="257"/>
      <c r="H54" s="257"/>
      <c r="J54" s="7"/>
      <c r="K54" s="8"/>
      <c r="L54" s="5"/>
      <c r="M54" s="225"/>
      <c r="N54" s="225"/>
      <c r="O54" s="225"/>
      <c r="P54" s="221"/>
      <c r="Q54" s="221"/>
      <c r="R54" s="221"/>
      <c r="T54" s="5"/>
    </row>
    <row r="55" spans="1:20" s="6" customFormat="1" ht="15.75" customHeight="1">
      <c r="A55" s="1"/>
      <c r="B55" s="5"/>
      <c r="C55" s="5"/>
      <c r="D55" s="5"/>
      <c r="E55" s="5"/>
      <c r="F55" s="5"/>
      <c r="G55" s="5"/>
      <c r="H55" s="5"/>
      <c r="J55" s="7"/>
      <c r="K55" s="8"/>
      <c r="L55" s="5"/>
      <c r="M55" s="225"/>
      <c r="N55" s="225"/>
      <c r="O55" s="225"/>
      <c r="P55" s="221"/>
      <c r="Q55" s="221"/>
      <c r="R55" s="221"/>
      <c r="T55" s="5"/>
    </row>
    <row r="56" spans="1:20" s="6" customFormat="1" ht="15.75" customHeight="1">
      <c r="A56" s="1"/>
      <c r="B56" s="237" t="s">
        <v>11</v>
      </c>
      <c r="C56" s="5"/>
      <c r="D56" s="33"/>
      <c r="E56" s="33"/>
      <c r="F56" s="224"/>
      <c r="G56" s="224"/>
      <c r="H56" s="224"/>
      <c r="J56" s="7"/>
      <c r="K56" s="8"/>
      <c r="L56" s="5"/>
      <c r="M56" s="225"/>
      <c r="N56" s="225"/>
      <c r="O56" s="225"/>
      <c r="P56" s="221"/>
      <c r="Q56" s="221"/>
      <c r="R56" s="221"/>
      <c r="T56" s="5"/>
    </row>
    <row r="57" spans="1:20" s="6" customFormat="1" ht="35.25" customHeight="1">
      <c r="A57" s="1"/>
      <c r="B57" s="257" t="s">
        <v>133</v>
      </c>
      <c r="C57" s="257"/>
      <c r="D57" s="257"/>
      <c r="E57" s="257"/>
      <c r="F57" s="257"/>
      <c r="G57" s="257"/>
      <c r="H57" s="257"/>
      <c r="J57" s="7"/>
      <c r="K57" s="8"/>
      <c r="L57" s="5"/>
      <c r="M57" s="225"/>
      <c r="N57" s="225"/>
      <c r="O57" s="225"/>
      <c r="P57" s="221"/>
      <c r="Q57" s="221"/>
      <c r="R57" s="221"/>
      <c r="T57" s="5"/>
    </row>
    <row r="58" spans="1:20" s="6" customFormat="1" ht="15.75" customHeight="1">
      <c r="A58" s="1"/>
      <c r="B58" s="5"/>
      <c r="C58" s="5"/>
      <c r="D58" s="33"/>
      <c r="E58" s="33"/>
      <c r="F58" s="224"/>
      <c r="G58" s="224"/>
      <c r="H58" s="224"/>
      <c r="J58" s="7"/>
      <c r="K58" s="8"/>
      <c r="L58" s="5"/>
      <c r="M58" s="225"/>
      <c r="N58" s="225"/>
      <c r="O58" s="225"/>
      <c r="P58" s="221"/>
      <c r="Q58" s="221"/>
      <c r="R58" s="221"/>
      <c r="T58" s="5"/>
    </row>
    <row r="59" spans="1:20" s="6" customFormat="1" ht="15.75" customHeight="1">
      <c r="A59" s="1"/>
      <c r="B59" s="237" t="s">
        <v>37</v>
      </c>
      <c r="C59" s="5"/>
      <c r="D59" s="33"/>
      <c r="E59" s="33"/>
      <c r="F59" s="224"/>
      <c r="G59" s="224"/>
      <c r="H59" s="224"/>
      <c r="J59" s="7"/>
      <c r="K59" s="8"/>
      <c r="L59" s="5"/>
      <c r="M59" s="225"/>
      <c r="N59" s="225"/>
      <c r="O59" s="225"/>
      <c r="P59" s="221"/>
      <c r="Q59" s="221"/>
      <c r="R59" s="221"/>
      <c r="T59" s="5"/>
    </row>
    <row r="60" spans="1:20" s="6" customFormat="1" ht="44.25" customHeight="1">
      <c r="A60" s="1"/>
      <c r="B60" s="262" t="s">
        <v>107</v>
      </c>
      <c r="C60" s="262"/>
      <c r="D60" s="262"/>
      <c r="E60" s="262"/>
      <c r="F60" s="262"/>
      <c r="G60" s="262"/>
      <c r="H60" s="262"/>
      <c r="J60" s="7"/>
      <c r="K60" s="8"/>
      <c r="L60" s="5"/>
      <c r="M60" s="225"/>
      <c r="N60" s="225"/>
      <c r="O60" s="225"/>
      <c r="P60" s="221"/>
      <c r="Q60" s="221"/>
      <c r="R60" s="221"/>
      <c r="T60" s="5"/>
    </row>
    <row r="61" spans="1:20" s="6" customFormat="1" ht="15.75" customHeight="1">
      <c r="A61" s="1"/>
      <c r="B61" s="5"/>
      <c r="C61" s="5"/>
      <c r="D61" s="33"/>
      <c r="E61" s="33"/>
      <c r="F61" s="224"/>
      <c r="G61" s="224"/>
      <c r="H61" s="224"/>
      <c r="J61" s="7"/>
      <c r="K61" s="8"/>
      <c r="L61" s="5"/>
      <c r="M61" s="225"/>
      <c r="N61" s="225"/>
      <c r="O61" s="225"/>
      <c r="P61" s="221"/>
      <c r="Q61" s="221"/>
      <c r="R61" s="221"/>
      <c r="T61" s="5"/>
    </row>
    <row r="62" spans="1:20" s="6" customFormat="1" ht="15.75" customHeight="1">
      <c r="A62" s="1"/>
      <c r="B62" s="260" t="s">
        <v>38</v>
      </c>
      <c r="C62" s="261"/>
      <c r="D62" s="261"/>
      <c r="E62" s="33"/>
      <c r="F62" s="224"/>
      <c r="G62" s="224"/>
      <c r="H62" s="224"/>
      <c r="J62" s="7"/>
      <c r="K62" s="8"/>
      <c r="L62" s="5"/>
      <c r="M62" s="225"/>
      <c r="N62" s="225"/>
      <c r="O62" s="225"/>
      <c r="P62" s="221"/>
      <c r="Q62" s="221"/>
      <c r="R62" s="221"/>
      <c r="T62" s="5"/>
    </row>
    <row r="63" spans="1:20" s="6" customFormat="1" ht="66" customHeight="1">
      <c r="A63" s="1"/>
      <c r="B63" s="262" t="s">
        <v>111</v>
      </c>
      <c r="C63" s="262"/>
      <c r="D63" s="262"/>
      <c r="E63" s="262"/>
      <c r="F63" s="262"/>
      <c r="G63" s="262"/>
      <c r="H63" s="262"/>
      <c r="J63" s="7"/>
      <c r="K63" s="8"/>
      <c r="L63" s="5"/>
      <c r="M63" s="225"/>
      <c r="N63" s="225"/>
      <c r="O63" s="225"/>
      <c r="P63" s="221"/>
      <c r="Q63" s="221"/>
      <c r="R63" s="221"/>
      <c r="T63" s="5"/>
    </row>
    <row r="64" spans="1:20" s="6" customFormat="1" ht="15.75" customHeight="1">
      <c r="A64" s="1"/>
      <c r="B64" s="5"/>
      <c r="C64" s="5"/>
      <c r="D64" s="33"/>
      <c r="E64" s="33"/>
      <c r="F64" s="224"/>
      <c r="G64" s="224"/>
      <c r="H64" s="224"/>
      <c r="J64" s="7"/>
      <c r="K64" s="8"/>
      <c r="L64" s="5"/>
      <c r="M64" s="225"/>
      <c r="N64" s="225"/>
      <c r="O64" s="225"/>
      <c r="P64" s="221"/>
      <c r="Q64" s="221"/>
      <c r="R64" s="221"/>
      <c r="T64" s="5"/>
    </row>
    <row r="65" spans="1:20" s="6" customFormat="1" ht="15.75" customHeight="1">
      <c r="A65" s="1"/>
      <c r="B65" s="260" t="s">
        <v>110</v>
      </c>
      <c r="C65" s="261"/>
      <c r="D65" s="261"/>
      <c r="E65" s="33"/>
      <c r="F65" s="224"/>
      <c r="G65" s="224"/>
      <c r="H65" s="224"/>
      <c r="J65" s="7"/>
      <c r="K65" s="8"/>
      <c r="L65" s="5"/>
      <c r="M65" s="225"/>
      <c r="N65" s="225"/>
      <c r="O65" s="225"/>
      <c r="P65" s="221"/>
      <c r="Q65" s="221"/>
      <c r="R65" s="221"/>
      <c r="T65" s="5"/>
    </row>
    <row r="66" spans="1:20" s="6" customFormat="1" ht="34.5" customHeight="1">
      <c r="A66" s="1"/>
      <c r="B66" s="262" t="s">
        <v>167</v>
      </c>
      <c r="C66" s="262"/>
      <c r="D66" s="262"/>
      <c r="E66" s="262"/>
      <c r="F66" s="262"/>
      <c r="G66" s="262"/>
      <c r="H66" s="262"/>
      <c r="J66" s="7"/>
      <c r="K66" s="262"/>
      <c r="L66" s="262"/>
      <c r="M66" s="262"/>
      <c r="N66" s="262"/>
      <c r="O66" s="262"/>
      <c r="P66" s="262"/>
      <c r="Q66" s="262"/>
      <c r="T66" s="5"/>
    </row>
    <row r="67" spans="1:20" s="6" customFormat="1" ht="15.75" customHeight="1">
      <c r="A67" s="1"/>
      <c r="B67" s="5"/>
      <c r="C67" s="5"/>
      <c r="D67" s="33"/>
      <c r="E67" s="33"/>
      <c r="F67" s="224"/>
      <c r="G67" s="224"/>
      <c r="H67" s="224"/>
      <c r="J67" s="7"/>
      <c r="K67" s="262"/>
      <c r="L67" s="262"/>
      <c r="M67" s="262"/>
      <c r="N67" s="262"/>
      <c r="O67" s="262"/>
      <c r="P67" s="262"/>
      <c r="Q67" s="262"/>
      <c r="R67" s="221"/>
      <c r="T67" s="5"/>
    </row>
    <row r="68" spans="1:20" s="6" customFormat="1" ht="15.75" customHeight="1">
      <c r="A68" s="1"/>
      <c r="B68" s="260" t="s">
        <v>128</v>
      </c>
      <c r="C68" s="261"/>
      <c r="D68" s="261"/>
      <c r="E68" s="33"/>
      <c r="F68" s="224"/>
      <c r="G68" s="224"/>
      <c r="H68" s="224"/>
      <c r="J68" s="7"/>
      <c r="K68" s="8"/>
      <c r="L68" s="5"/>
      <c r="M68" s="225"/>
      <c r="N68" s="225"/>
      <c r="O68" s="225"/>
      <c r="P68" s="221"/>
      <c r="Q68" s="221"/>
      <c r="R68" s="221"/>
      <c r="T68" s="5"/>
    </row>
    <row r="69" spans="1:20" s="6" customFormat="1" ht="45" customHeight="1">
      <c r="A69" s="1"/>
      <c r="B69" s="257" t="s">
        <v>126</v>
      </c>
      <c r="C69" s="257"/>
      <c r="D69" s="257"/>
      <c r="E69" s="257"/>
      <c r="F69" s="257"/>
      <c r="G69" s="257"/>
      <c r="H69" s="257"/>
      <c r="J69" s="7"/>
      <c r="K69" s="8"/>
      <c r="L69" s="5"/>
      <c r="M69" s="225"/>
      <c r="N69" s="225"/>
      <c r="O69" s="225"/>
      <c r="P69" s="221"/>
      <c r="Q69" s="221"/>
      <c r="R69" s="221"/>
      <c r="T69" s="5"/>
    </row>
    <row r="70" spans="1:20" s="6" customFormat="1" ht="15.75" customHeight="1">
      <c r="A70" s="1"/>
      <c r="E70" s="33"/>
      <c r="F70" s="224"/>
      <c r="G70" s="224"/>
      <c r="H70" s="224"/>
      <c r="J70" s="7"/>
      <c r="K70" s="8"/>
      <c r="L70" s="5"/>
      <c r="M70" s="225"/>
      <c r="N70" s="225"/>
      <c r="O70" s="225"/>
      <c r="P70" s="221"/>
      <c r="Q70" s="221"/>
      <c r="R70" s="221"/>
      <c r="T70" s="5"/>
    </row>
    <row r="71" spans="1:20" s="6" customFormat="1" ht="15.75" customHeight="1">
      <c r="A71" s="1"/>
      <c r="B71" s="260" t="s">
        <v>129</v>
      </c>
      <c r="C71" s="261"/>
      <c r="D71" s="261"/>
      <c r="E71" s="33"/>
      <c r="F71" s="224"/>
      <c r="G71" s="224"/>
      <c r="H71" s="224"/>
      <c r="J71" s="7"/>
      <c r="K71" s="8"/>
      <c r="L71" s="5"/>
      <c r="M71" s="225"/>
      <c r="N71" s="225"/>
      <c r="O71" s="225"/>
      <c r="P71" s="221"/>
      <c r="Q71" s="221"/>
      <c r="R71" s="221"/>
      <c r="T71" s="5"/>
    </row>
    <row r="72" spans="1:20" s="6" customFormat="1" ht="17.25" customHeight="1">
      <c r="A72" s="1"/>
      <c r="B72" s="257" t="s">
        <v>127</v>
      </c>
      <c r="C72" s="257"/>
      <c r="D72" s="257"/>
      <c r="E72" s="257"/>
      <c r="F72" s="257"/>
      <c r="G72" s="257"/>
      <c r="H72" s="257"/>
      <c r="J72" s="259"/>
      <c r="K72" s="257"/>
      <c r="L72" s="257"/>
      <c r="M72" s="257"/>
      <c r="N72" s="257"/>
      <c r="O72" s="257"/>
      <c r="P72" s="257"/>
      <c r="Q72" s="221"/>
      <c r="R72" s="221"/>
      <c r="T72" s="5"/>
    </row>
    <row r="73" spans="1:20" s="6" customFormat="1" ht="15.75" customHeight="1">
      <c r="A73" s="1"/>
      <c r="B73" s="5"/>
      <c r="C73" s="5"/>
      <c r="D73" s="33"/>
      <c r="E73" s="33"/>
      <c r="F73" s="224"/>
      <c r="G73" s="224"/>
      <c r="H73" s="224"/>
      <c r="J73" s="7"/>
      <c r="K73" s="8"/>
      <c r="L73" s="5"/>
      <c r="M73" s="225"/>
      <c r="N73" s="225"/>
      <c r="O73" s="225"/>
      <c r="P73" s="221"/>
      <c r="Q73" s="221"/>
      <c r="R73" s="221"/>
      <c r="T73" s="5"/>
    </row>
    <row r="74" spans="1:20" s="202" customFormat="1" ht="15.75" customHeight="1">
      <c r="A74" s="199"/>
      <c r="B74" s="264" t="s">
        <v>130</v>
      </c>
      <c r="C74" s="263"/>
      <c r="D74" s="263"/>
      <c r="E74" s="201"/>
      <c r="F74" s="238"/>
      <c r="G74" s="238"/>
      <c r="H74" s="238"/>
      <c r="L74" s="236"/>
      <c r="M74" s="200"/>
      <c r="N74" s="200"/>
      <c r="O74" s="200"/>
      <c r="P74" s="238"/>
      <c r="Q74" s="238"/>
      <c r="R74" s="238"/>
      <c r="T74" s="236"/>
    </row>
    <row r="75" spans="1:42" s="202" customFormat="1" ht="83.25" customHeight="1">
      <c r="A75" s="199"/>
      <c r="B75" s="259" t="s">
        <v>168</v>
      </c>
      <c r="C75" s="259"/>
      <c r="D75" s="259"/>
      <c r="E75" s="259"/>
      <c r="F75" s="259"/>
      <c r="G75" s="259"/>
      <c r="H75" s="259"/>
      <c r="J75" s="200"/>
      <c r="K75" s="239"/>
      <c r="L75" s="236"/>
      <c r="M75" s="236"/>
      <c r="N75" s="265"/>
      <c r="O75" s="265"/>
      <c r="P75" s="265"/>
      <c r="Q75" s="236"/>
      <c r="R75" s="259"/>
      <c r="S75" s="259"/>
      <c r="T75" s="259"/>
      <c r="U75" s="236"/>
      <c r="V75" s="259"/>
      <c r="W75" s="259"/>
      <c r="X75" s="259"/>
      <c r="Y75" s="259"/>
      <c r="Z75" s="259"/>
      <c r="AA75" s="259"/>
      <c r="AB75" s="259"/>
      <c r="AC75" s="259"/>
      <c r="AD75" s="259"/>
      <c r="AE75" s="259"/>
      <c r="AF75" s="259"/>
      <c r="AG75" s="259"/>
      <c r="AH75" s="259"/>
      <c r="AI75" s="259"/>
      <c r="AJ75" s="259"/>
      <c r="AK75" s="259"/>
      <c r="AL75" s="259"/>
      <c r="AM75" s="259"/>
      <c r="AN75" s="259"/>
      <c r="AO75" s="259"/>
      <c r="AP75" s="259"/>
    </row>
    <row r="76" spans="1:35" s="202" customFormat="1" ht="15">
      <c r="A76" s="199"/>
      <c r="B76" s="236"/>
      <c r="C76" s="236"/>
      <c r="D76" s="236"/>
      <c r="E76" s="236"/>
      <c r="F76" s="236"/>
      <c r="G76" s="236"/>
      <c r="H76" s="236"/>
      <c r="J76" s="200"/>
      <c r="K76" s="239"/>
      <c r="L76" s="236"/>
      <c r="M76" s="236"/>
      <c r="N76" s="200"/>
      <c r="O76" s="200"/>
      <c r="P76" s="200"/>
      <c r="Q76" s="236"/>
      <c r="R76" s="236"/>
      <c r="S76" s="236"/>
      <c r="T76" s="236"/>
      <c r="U76" s="236"/>
      <c r="V76" s="236"/>
      <c r="W76" s="236"/>
      <c r="X76" s="236"/>
      <c r="Y76" s="236"/>
      <c r="Z76" s="236"/>
      <c r="AA76" s="236"/>
      <c r="AB76" s="236"/>
      <c r="AC76" s="236"/>
      <c r="AD76" s="236"/>
      <c r="AE76" s="236"/>
      <c r="AF76" s="236"/>
      <c r="AG76" s="236"/>
      <c r="AH76" s="236"/>
      <c r="AI76" s="236"/>
    </row>
    <row r="77" spans="1:20" s="6" customFormat="1" ht="15.75" customHeight="1">
      <c r="A77" s="1"/>
      <c r="B77" s="260" t="s">
        <v>131</v>
      </c>
      <c r="C77" s="261"/>
      <c r="D77" s="261"/>
      <c r="E77" s="33"/>
      <c r="F77" s="224"/>
      <c r="G77" s="224"/>
      <c r="H77" s="224"/>
      <c r="J77" s="7"/>
      <c r="K77" s="257"/>
      <c r="L77" s="257"/>
      <c r="M77" s="257"/>
      <c r="N77" s="257"/>
      <c r="O77" s="257"/>
      <c r="P77" s="257"/>
      <c r="Q77" s="257"/>
      <c r="R77" s="221"/>
      <c r="T77" s="5"/>
    </row>
    <row r="78" spans="1:20" s="6" customFormat="1" ht="49.5" customHeight="1">
      <c r="A78" s="1"/>
      <c r="B78" s="257" t="s">
        <v>138</v>
      </c>
      <c r="C78" s="257"/>
      <c r="D78" s="257"/>
      <c r="E78" s="257"/>
      <c r="F78" s="257"/>
      <c r="G78" s="257"/>
      <c r="H78" s="257"/>
      <c r="J78" s="7"/>
      <c r="K78" s="8"/>
      <c r="L78" s="262"/>
      <c r="M78" s="262"/>
      <c r="N78" s="262"/>
      <c r="O78" s="225"/>
      <c r="P78" s="221"/>
      <c r="Q78" s="221"/>
      <c r="R78" s="221"/>
      <c r="T78" s="5"/>
    </row>
    <row r="79" spans="1:20" s="6" customFormat="1" ht="15">
      <c r="A79" s="1"/>
      <c r="B79" s="5"/>
      <c r="C79" s="5"/>
      <c r="D79" s="5"/>
      <c r="E79" s="5"/>
      <c r="F79" s="5"/>
      <c r="G79" s="5"/>
      <c r="H79" s="5"/>
      <c r="J79" s="7"/>
      <c r="K79" s="8"/>
      <c r="L79" s="221"/>
      <c r="M79" s="221"/>
      <c r="N79" s="221"/>
      <c r="O79" s="225"/>
      <c r="P79" s="221"/>
      <c r="Q79" s="221"/>
      <c r="R79" s="221"/>
      <c r="T79" s="5"/>
    </row>
    <row r="80" spans="1:20" s="6" customFormat="1" ht="15.75" customHeight="1">
      <c r="A80" s="1"/>
      <c r="B80" s="260" t="s">
        <v>132</v>
      </c>
      <c r="C80" s="263"/>
      <c r="D80" s="263"/>
      <c r="E80" s="33"/>
      <c r="F80" s="221"/>
      <c r="G80" s="221"/>
      <c r="H80" s="221"/>
      <c r="J80" s="7"/>
      <c r="K80" s="8"/>
      <c r="L80" s="5"/>
      <c r="M80" s="225"/>
      <c r="N80" s="225"/>
      <c r="O80" s="225"/>
      <c r="P80" s="221"/>
      <c r="Q80" s="221"/>
      <c r="R80" s="221"/>
      <c r="T80" s="5"/>
    </row>
    <row r="81" spans="1:20" s="6" customFormat="1" ht="23.25" customHeight="1">
      <c r="A81" s="1"/>
      <c r="B81" s="257" t="s">
        <v>169</v>
      </c>
      <c r="C81" s="257"/>
      <c r="D81" s="257"/>
      <c r="E81" s="257"/>
      <c r="F81" s="257"/>
      <c r="G81" s="257"/>
      <c r="H81" s="257"/>
      <c r="J81" s="7"/>
      <c r="K81" s="8"/>
      <c r="L81" s="258"/>
      <c r="M81" s="258"/>
      <c r="N81" s="258"/>
      <c r="O81" s="258"/>
      <c r="P81" s="258"/>
      <c r="Q81" s="258"/>
      <c r="R81" s="258"/>
      <c r="T81" s="5"/>
    </row>
    <row r="82" spans="1:18" s="46" customFormat="1" ht="15.75" thickBot="1">
      <c r="A82" s="1"/>
      <c r="B82" s="5"/>
      <c r="C82" s="5"/>
      <c r="D82" s="33"/>
      <c r="E82" s="33"/>
      <c r="F82" s="4"/>
      <c r="G82" s="33"/>
      <c r="H82" s="3"/>
      <c r="I82" s="6"/>
      <c r="J82" s="44"/>
      <c r="K82" s="45"/>
      <c r="N82" s="47"/>
      <c r="O82" s="47"/>
      <c r="P82" s="47"/>
      <c r="R82" s="2"/>
    </row>
    <row r="83" spans="1:8" s="53" customFormat="1" ht="27" thickBot="1">
      <c r="A83" s="48" t="s">
        <v>40</v>
      </c>
      <c r="B83" s="48" t="s">
        <v>41</v>
      </c>
      <c r="C83" s="49" t="s">
        <v>42</v>
      </c>
      <c r="D83" s="50" t="s">
        <v>43</v>
      </c>
      <c r="E83" s="50"/>
      <c r="F83" s="276" t="s">
        <v>44</v>
      </c>
      <c r="G83" s="51"/>
      <c r="H83" s="52" t="s">
        <v>45</v>
      </c>
    </row>
    <row r="84" spans="1:18" s="46" customFormat="1" ht="15">
      <c r="A84" s="1"/>
      <c r="B84" s="5"/>
      <c r="C84" s="5"/>
      <c r="D84" s="33"/>
      <c r="E84" s="33"/>
      <c r="F84" s="173"/>
      <c r="G84" s="33"/>
      <c r="H84" s="3"/>
      <c r="I84" s="6"/>
      <c r="J84" s="44"/>
      <c r="K84" s="45"/>
      <c r="N84" s="47"/>
      <c r="O84" s="47"/>
      <c r="P84" s="47"/>
      <c r="R84" s="2"/>
    </row>
    <row r="85" spans="1:18" s="6" customFormat="1" ht="15">
      <c r="A85" s="54" t="s">
        <v>60</v>
      </c>
      <c r="B85" s="55" t="s">
        <v>57</v>
      </c>
      <c r="C85" s="55"/>
      <c r="D85" s="56"/>
      <c r="E85" s="46"/>
      <c r="F85" s="185"/>
      <c r="G85" s="46"/>
      <c r="H85" s="58"/>
      <c r="I85" s="46"/>
      <c r="J85" s="7"/>
      <c r="K85" s="8"/>
      <c r="N85" s="9"/>
      <c r="O85" s="9"/>
      <c r="P85" s="9"/>
      <c r="R85" s="59"/>
    </row>
    <row r="86" spans="1:18" s="46" customFormat="1" ht="15">
      <c r="A86" s="1"/>
      <c r="B86" s="60"/>
      <c r="C86" s="60"/>
      <c r="D86" s="61"/>
      <c r="E86" s="61"/>
      <c r="F86" s="193"/>
      <c r="G86" s="61"/>
      <c r="H86" s="62"/>
      <c r="I86" s="6"/>
      <c r="J86" s="44"/>
      <c r="K86" s="45"/>
      <c r="N86" s="47"/>
      <c r="O86" s="47"/>
      <c r="P86" s="47"/>
      <c r="R86" s="63"/>
    </row>
    <row r="87" spans="1:18" s="46" customFormat="1" ht="15">
      <c r="A87" s="54" t="s">
        <v>67</v>
      </c>
      <c r="B87" s="55" t="s">
        <v>136</v>
      </c>
      <c r="C87" s="55"/>
      <c r="D87" s="56"/>
      <c r="F87" s="185"/>
      <c r="H87" s="58"/>
      <c r="J87" s="44"/>
      <c r="K87" s="45"/>
      <c r="N87" s="47"/>
      <c r="O87" s="47"/>
      <c r="P87" s="47"/>
      <c r="R87" s="59"/>
    </row>
    <row r="88" spans="1:18" s="46" customFormat="1" ht="15">
      <c r="A88" s="64"/>
      <c r="B88" s="55"/>
      <c r="C88" s="55"/>
      <c r="D88" s="65"/>
      <c r="E88" s="66"/>
      <c r="F88" s="67"/>
      <c r="G88" s="66"/>
      <c r="H88" s="68"/>
      <c r="J88" s="44"/>
      <c r="K88" s="45"/>
      <c r="N88" s="47"/>
      <c r="O88" s="47"/>
      <c r="P88" s="47"/>
      <c r="R88" s="59"/>
    </row>
    <row r="89" spans="1:18" s="158" customFormat="1" ht="46.5" customHeight="1">
      <c r="A89" s="151" t="s">
        <v>68</v>
      </c>
      <c r="B89" s="152" t="s">
        <v>109</v>
      </c>
      <c r="C89" s="153" t="s">
        <v>63</v>
      </c>
      <c r="D89" s="154">
        <v>32</v>
      </c>
      <c r="E89" s="46"/>
      <c r="F89" s="251"/>
      <c r="G89" s="46"/>
      <c r="H89" s="155">
        <f>ROUND(D89*F89,2)</f>
        <v>0</v>
      </c>
      <c r="I89" s="46"/>
      <c r="J89" s="156"/>
      <c r="K89" s="157"/>
      <c r="N89" s="159"/>
      <c r="O89" s="159"/>
      <c r="P89" s="159"/>
      <c r="R89" s="59"/>
    </row>
    <row r="90" spans="1:18" s="46" customFormat="1" ht="15">
      <c r="A90" s="160"/>
      <c r="B90" s="161"/>
      <c r="C90" s="161"/>
      <c r="D90" s="162"/>
      <c r="E90" s="158"/>
      <c r="F90" s="163"/>
      <c r="G90" s="158"/>
      <c r="H90" s="164"/>
      <c r="I90" s="158"/>
      <c r="J90" s="44"/>
      <c r="K90" s="45"/>
      <c r="N90" s="47"/>
      <c r="O90" s="47"/>
      <c r="P90" s="47"/>
      <c r="R90" s="165"/>
    </row>
    <row r="91" spans="1:18" s="169" customFormat="1" ht="57.75" customHeight="1">
      <c r="A91" s="151" t="s">
        <v>88</v>
      </c>
      <c r="B91" s="166" t="s">
        <v>95</v>
      </c>
      <c r="C91" s="153" t="s">
        <v>64</v>
      </c>
      <c r="D91" s="154">
        <f>INT(D89/20)+1</f>
        <v>2</v>
      </c>
      <c r="E91" s="33"/>
      <c r="F91" s="251"/>
      <c r="G91" s="33"/>
      <c r="H91" s="155">
        <f>ROUND(D91*F91,2)</f>
        <v>0</v>
      </c>
      <c r="I91" s="46"/>
      <c r="J91" s="167"/>
      <c r="K91" s="168"/>
      <c r="N91" s="170"/>
      <c r="O91" s="170"/>
      <c r="P91" s="170"/>
      <c r="R91" s="2"/>
    </row>
    <row r="92" spans="1:18" s="46" customFormat="1" ht="15">
      <c r="A92" s="171"/>
      <c r="B92" s="166"/>
      <c r="C92" s="166"/>
      <c r="D92" s="172"/>
      <c r="E92" s="172"/>
      <c r="F92" s="173"/>
      <c r="G92" s="172"/>
      <c r="H92" s="174"/>
      <c r="I92" s="169"/>
      <c r="J92" s="44"/>
      <c r="K92" s="45"/>
      <c r="N92" s="47"/>
      <c r="O92" s="47"/>
      <c r="P92" s="47"/>
      <c r="R92" s="175"/>
    </row>
    <row r="93" spans="1:18" s="169" customFormat="1" ht="44.25" customHeight="1">
      <c r="A93" s="151" t="s">
        <v>8</v>
      </c>
      <c r="B93" s="166" t="s">
        <v>34</v>
      </c>
      <c r="C93" s="153" t="s">
        <v>96</v>
      </c>
      <c r="D93" s="154">
        <f>D89</f>
        <v>32</v>
      </c>
      <c r="E93" s="33"/>
      <c r="F93" s="251"/>
      <c r="G93" s="33"/>
      <c r="H93" s="155">
        <f>ROUND(D93*F93,2)</f>
        <v>0</v>
      </c>
      <c r="I93" s="46"/>
      <c r="J93" s="167"/>
      <c r="K93" s="168"/>
      <c r="L93" s="46"/>
      <c r="N93" s="170"/>
      <c r="O93" s="170"/>
      <c r="P93" s="170"/>
      <c r="R93" s="2"/>
    </row>
    <row r="94" spans="1:18" s="46" customFormat="1" ht="15">
      <c r="A94" s="171"/>
      <c r="B94" s="166"/>
      <c r="C94" s="166"/>
      <c r="D94" s="172"/>
      <c r="E94" s="172"/>
      <c r="F94" s="176"/>
      <c r="G94" s="172"/>
      <c r="H94" s="174"/>
      <c r="I94" s="169"/>
      <c r="J94" s="44"/>
      <c r="K94" s="45"/>
      <c r="N94" s="47"/>
      <c r="O94" s="47"/>
      <c r="P94" s="47"/>
      <c r="R94" s="175"/>
    </row>
    <row r="95" spans="1:18" s="169" customFormat="1" ht="27.75" customHeight="1">
      <c r="A95" s="151" t="s">
        <v>35</v>
      </c>
      <c r="B95" s="166" t="s">
        <v>36</v>
      </c>
      <c r="C95" s="153" t="s">
        <v>96</v>
      </c>
      <c r="D95" s="154">
        <f>D89</f>
        <v>32</v>
      </c>
      <c r="E95" s="33"/>
      <c r="F95" s="251"/>
      <c r="G95" s="33"/>
      <c r="H95" s="155">
        <f>ROUND(D95*F95,2)</f>
        <v>0</v>
      </c>
      <c r="I95" s="46"/>
      <c r="J95" s="167"/>
      <c r="K95" s="168"/>
      <c r="N95" s="170"/>
      <c r="O95" s="170"/>
      <c r="P95" s="170"/>
      <c r="R95" s="2"/>
    </row>
    <row r="96" spans="1:18" s="46" customFormat="1" ht="15">
      <c r="A96" s="171"/>
      <c r="B96" s="166"/>
      <c r="C96" s="166"/>
      <c r="D96" s="172"/>
      <c r="E96" s="172"/>
      <c r="F96" s="176"/>
      <c r="G96" s="172"/>
      <c r="H96" s="174"/>
      <c r="I96" s="169"/>
      <c r="J96" s="44"/>
      <c r="K96" s="45"/>
      <c r="N96" s="47"/>
      <c r="O96" s="47"/>
      <c r="P96" s="47"/>
      <c r="R96" s="175"/>
    </row>
    <row r="97" spans="1:18" s="46" customFormat="1" ht="29.25" customHeight="1">
      <c r="A97" s="151" t="s">
        <v>114</v>
      </c>
      <c r="B97" s="166" t="s">
        <v>115</v>
      </c>
      <c r="C97" s="153" t="s">
        <v>46</v>
      </c>
      <c r="D97" s="154">
        <v>1</v>
      </c>
      <c r="E97" s="172"/>
      <c r="F97" s="251"/>
      <c r="G97" s="172"/>
      <c r="H97" s="155">
        <f>ROUND(D97*F97,2)</f>
        <v>0</v>
      </c>
      <c r="I97" s="169"/>
      <c r="J97" s="44"/>
      <c r="K97" s="45"/>
      <c r="N97" s="47"/>
      <c r="O97" s="47"/>
      <c r="P97" s="47"/>
      <c r="R97" s="175"/>
    </row>
    <row r="98" spans="1:18" s="46" customFormat="1" ht="15">
      <c r="A98" s="171"/>
      <c r="B98" s="166"/>
      <c r="C98" s="166"/>
      <c r="D98" s="172"/>
      <c r="E98" s="172"/>
      <c r="F98" s="176"/>
      <c r="G98" s="172"/>
      <c r="H98" s="174"/>
      <c r="I98" s="169"/>
      <c r="J98" s="44"/>
      <c r="K98" s="45"/>
      <c r="N98" s="47"/>
      <c r="O98" s="47"/>
      <c r="P98" s="47"/>
      <c r="R98" s="175"/>
    </row>
    <row r="99" spans="1:18" s="46" customFormat="1" ht="143.25" customHeight="1">
      <c r="A99" s="151" t="s">
        <v>87</v>
      </c>
      <c r="B99" s="166" t="s">
        <v>173</v>
      </c>
      <c r="C99" s="166"/>
      <c r="D99" s="33"/>
      <c r="E99" s="33"/>
      <c r="F99" s="173"/>
      <c r="G99" s="33"/>
      <c r="H99" s="3"/>
      <c r="J99" s="166"/>
      <c r="K99" s="45"/>
      <c r="L99" s="166"/>
      <c r="M99" s="166"/>
      <c r="N99" s="47"/>
      <c r="O99" s="47"/>
      <c r="P99" s="47"/>
      <c r="R99" s="2"/>
    </row>
    <row r="100" spans="1:18" s="46" customFormat="1" ht="123" customHeight="1">
      <c r="A100" s="151"/>
      <c r="B100" s="209" t="s">
        <v>154</v>
      </c>
      <c r="C100" s="166"/>
      <c r="D100" s="33"/>
      <c r="E100" s="33"/>
      <c r="F100" s="173"/>
      <c r="G100" s="33"/>
      <c r="H100" s="3"/>
      <c r="J100" s="209"/>
      <c r="K100" s="209"/>
      <c r="L100" s="209"/>
      <c r="M100" s="166"/>
      <c r="N100" s="47"/>
      <c r="O100" s="47"/>
      <c r="P100" s="47"/>
      <c r="R100" s="2"/>
    </row>
    <row r="101" spans="1:18" s="46" customFormat="1" ht="15.75" customHeight="1">
      <c r="A101" s="64"/>
      <c r="B101" s="166"/>
      <c r="C101" s="166"/>
      <c r="D101" s="33"/>
      <c r="E101" s="33"/>
      <c r="F101" s="173"/>
      <c r="G101" s="33"/>
      <c r="H101" s="3"/>
      <c r="J101" s="44"/>
      <c r="K101" s="45"/>
      <c r="N101" s="47"/>
      <c r="O101" s="47"/>
      <c r="P101" s="47"/>
      <c r="R101" s="2"/>
    </row>
    <row r="102" spans="1:18" s="46" customFormat="1" ht="15.75" customHeight="1">
      <c r="A102" s="151" t="s">
        <v>92</v>
      </c>
      <c r="B102" s="166" t="s">
        <v>93</v>
      </c>
      <c r="C102" s="153" t="s">
        <v>76</v>
      </c>
      <c r="D102" s="154">
        <v>2</v>
      </c>
      <c r="E102" s="33"/>
      <c r="F102" s="251"/>
      <c r="G102" s="177"/>
      <c r="H102" s="155">
        <f>ROUND(D102*F102,2)</f>
        <v>0</v>
      </c>
      <c r="J102" s="44"/>
      <c r="K102" s="45"/>
      <c r="N102" s="47"/>
      <c r="O102" s="47"/>
      <c r="P102" s="47"/>
      <c r="R102" s="2"/>
    </row>
    <row r="103" spans="1:18" s="46" customFormat="1" ht="15.75" customHeight="1">
      <c r="A103" s="171"/>
      <c r="B103" s="166"/>
      <c r="C103" s="153"/>
      <c r="D103" s="172"/>
      <c r="E103" s="172"/>
      <c r="F103" s="176"/>
      <c r="G103" s="172"/>
      <c r="H103" s="174"/>
      <c r="I103" s="169"/>
      <c r="J103" s="44"/>
      <c r="K103" s="45"/>
      <c r="N103" s="47"/>
      <c r="O103" s="47"/>
      <c r="P103" s="47"/>
      <c r="R103" s="175"/>
    </row>
    <row r="104" spans="1:18" s="46" customFormat="1" ht="60" customHeight="1">
      <c r="A104" s="151" t="s">
        <v>97</v>
      </c>
      <c r="B104" s="166" t="s">
        <v>155</v>
      </c>
      <c r="C104" s="153" t="s">
        <v>64</v>
      </c>
      <c r="D104" s="154">
        <v>1</v>
      </c>
      <c r="E104" s="33"/>
      <c r="F104" s="251"/>
      <c r="G104" s="177"/>
      <c r="H104" s="155">
        <f>ROUND(D104*F104,2)</f>
        <v>0</v>
      </c>
      <c r="J104" s="44"/>
      <c r="K104" s="45"/>
      <c r="L104" s="166"/>
      <c r="N104" s="47"/>
      <c r="O104" s="47"/>
      <c r="P104" s="47"/>
      <c r="R104" s="2"/>
    </row>
    <row r="105" spans="1:18" s="46" customFormat="1" ht="15.75" customHeight="1">
      <c r="A105" s="171"/>
      <c r="B105" s="166"/>
      <c r="C105" s="166"/>
      <c r="D105" s="172"/>
      <c r="E105" s="172"/>
      <c r="F105" s="176"/>
      <c r="G105" s="172"/>
      <c r="H105" s="174"/>
      <c r="I105" s="169"/>
      <c r="J105" s="44"/>
      <c r="K105" s="45"/>
      <c r="N105" s="47"/>
      <c r="O105" s="47"/>
      <c r="P105" s="47"/>
      <c r="R105" s="175"/>
    </row>
    <row r="106" spans="1:18" s="46" customFormat="1" ht="30.75">
      <c r="A106" s="54"/>
      <c r="B106" s="178" t="s">
        <v>137</v>
      </c>
      <c r="C106" s="178"/>
      <c r="D106" s="179"/>
      <c r="E106" s="179"/>
      <c r="F106" s="180"/>
      <c r="G106" s="179"/>
      <c r="H106" s="181">
        <f>SUM(H87:H105)</f>
        <v>0</v>
      </c>
      <c r="I106" s="179"/>
      <c r="J106" s="182"/>
      <c r="K106" s="45"/>
      <c r="N106" s="47"/>
      <c r="O106" s="47"/>
      <c r="P106" s="47"/>
      <c r="R106" s="183"/>
    </row>
    <row r="107" spans="1:18" s="46" customFormat="1" ht="15">
      <c r="A107" s="54"/>
      <c r="B107" s="178"/>
      <c r="C107" s="178"/>
      <c r="D107" s="179"/>
      <c r="E107" s="179"/>
      <c r="F107" s="180"/>
      <c r="G107" s="179"/>
      <c r="H107" s="184"/>
      <c r="I107" s="179"/>
      <c r="J107" s="44"/>
      <c r="K107" s="45"/>
      <c r="N107" s="47"/>
      <c r="O107" s="47"/>
      <c r="P107" s="47"/>
      <c r="R107" s="183"/>
    </row>
    <row r="108" spans="1:18" s="46" customFormat="1" ht="15">
      <c r="A108" s="54" t="s">
        <v>70</v>
      </c>
      <c r="B108" s="55" t="s">
        <v>58</v>
      </c>
      <c r="C108" s="55"/>
      <c r="D108" s="56"/>
      <c r="F108" s="185"/>
      <c r="H108" s="58"/>
      <c r="J108" s="44"/>
      <c r="K108" s="45"/>
      <c r="N108" s="47"/>
      <c r="O108" s="47"/>
      <c r="P108" s="47"/>
      <c r="R108" s="59"/>
    </row>
    <row r="109" spans="1:18" s="46" customFormat="1" ht="15">
      <c r="A109" s="54"/>
      <c r="B109" s="55"/>
      <c r="C109" s="55"/>
      <c r="D109" s="56"/>
      <c r="F109" s="185"/>
      <c r="H109" s="58"/>
      <c r="J109" s="44"/>
      <c r="K109" s="45"/>
      <c r="N109" s="47"/>
      <c r="O109" s="47"/>
      <c r="P109" s="47"/>
      <c r="R109" s="59"/>
    </row>
    <row r="110" spans="1:18" s="189" customFormat="1" ht="64.5" customHeight="1">
      <c r="A110" s="151" t="s">
        <v>71</v>
      </c>
      <c r="B110" s="166" t="s">
        <v>33</v>
      </c>
      <c r="C110" s="153" t="s">
        <v>61</v>
      </c>
      <c r="D110" s="154">
        <v>2</v>
      </c>
      <c r="E110" s="33"/>
      <c r="F110" s="251"/>
      <c r="G110" s="177"/>
      <c r="H110" s="155">
        <f>ROUND(D110*F110,2)</f>
        <v>0</v>
      </c>
      <c r="I110" s="186"/>
      <c r="J110" s="187"/>
      <c r="K110" s="192"/>
      <c r="N110" s="190"/>
      <c r="O110" s="190"/>
      <c r="P110" s="190"/>
      <c r="R110" s="2"/>
    </row>
    <row r="111" spans="1:18" s="6" customFormat="1" ht="15">
      <c r="A111" s="160"/>
      <c r="B111" s="166"/>
      <c r="C111" s="166"/>
      <c r="D111" s="172"/>
      <c r="E111" s="172"/>
      <c r="F111" s="176"/>
      <c r="G111" s="172"/>
      <c r="H111" s="174"/>
      <c r="I111" s="189"/>
      <c r="J111" s="7"/>
      <c r="K111" s="8"/>
      <c r="N111" s="9"/>
      <c r="O111" s="9"/>
      <c r="P111" s="9"/>
      <c r="R111" s="175"/>
    </row>
    <row r="112" spans="1:18" s="6" customFormat="1" ht="102.75" customHeight="1">
      <c r="A112" s="1" t="s">
        <v>73</v>
      </c>
      <c r="B112" s="166" t="s">
        <v>152</v>
      </c>
      <c r="C112" s="166"/>
      <c r="D112" s="33"/>
      <c r="E112" s="33"/>
      <c r="F112" s="173"/>
      <c r="G112" s="33"/>
      <c r="H112" s="3"/>
      <c r="I112" s="186"/>
      <c r="J112" s="7"/>
      <c r="K112" s="8"/>
      <c r="L112" s="166"/>
      <c r="M112" s="166"/>
      <c r="N112" s="166"/>
      <c r="O112" s="9"/>
      <c r="P112" s="9"/>
      <c r="R112" s="2"/>
    </row>
    <row r="113" spans="1:18" s="6" customFormat="1" ht="15">
      <c r="A113" s="1"/>
      <c r="B113" s="166" t="s">
        <v>140</v>
      </c>
      <c r="C113" s="153" t="s">
        <v>61</v>
      </c>
      <c r="D113" s="154">
        <f>(10)*0.75</f>
        <v>7.5</v>
      </c>
      <c r="E113" s="33"/>
      <c r="F113" s="251"/>
      <c r="G113" s="177"/>
      <c r="H113" s="155">
        <f>ROUND(D113*F113,2)</f>
        <v>0</v>
      </c>
      <c r="I113" s="186"/>
      <c r="J113" s="7"/>
      <c r="K113" s="8"/>
      <c r="N113" s="9"/>
      <c r="O113" s="9"/>
      <c r="P113" s="9"/>
      <c r="R113" s="2"/>
    </row>
    <row r="114" spans="1:18" s="6" customFormat="1" ht="15">
      <c r="A114" s="1"/>
      <c r="B114" s="166"/>
      <c r="C114" s="166"/>
      <c r="D114" s="33"/>
      <c r="E114" s="33"/>
      <c r="F114" s="173"/>
      <c r="G114" s="33"/>
      <c r="H114" s="3"/>
      <c r="I114" s="33"/>
      <c r="J114" s="7"/>
      <c r="K114" s="7"/>
      <c r="N114" s="9"/>
      <c r="O114" s="9"/>
      <c r="P114" s="9"/>
      <c r="R114" s="2"/>
    </row>
    <row r="115" spans="1:18" s="6" customFormat="1" ht="15">
      <c r="A115" s="1"/>
      <c r="B115" s="166" t="s">
        <v>141</v>
      </c>
      <c r="C115" s="153" t="s">
        <v>61</v>
      </c>
      <c r="D115" s="154">
        <f>(10)*0.2</f>
        <v>2</v>
      </c>
      <c r="E115" s="33"/>
      <c r="F115" s="251"/>
      <c r="G115" s="177"/>
      <c r="H115" s="155">
        <f>ROUND(D115*F115,2)</f>
        <v>0</v>
      </c>
      <c r="I115" s="186"/>
      <c r="J115" s="7"/>
      <c r="K115" s="8"/>
      <c r="N115" s="9"/>
      <c r="O115" s="9"/>
      <c r="P115" s="9"/>
      <c r="R115" s="2"/>
    </row>
    <row r="116" spans="1:18" s="6" customFormat="1" ht="15">
      <c r="A116" s="1"/>
      <c r="B116" s="166"/>
      <c r="C116" s="166"/>
      <c r="D116" s="33"/>
      <c r="E116" s="33"/>
      <c r="F116" s="173"/>
      <c r="G116" s="33"/>
      <c r="H116" s="3"/>
      <c r="I116" s="33"/>
      <c r="J116" s="7"/>
      <c r="K116" s="7"/>
      <c r="N116" s="9"/>
      <c r="O116" s="9"/>
      <c r="P116" s="9"/>
      <c r="R116" s="2"/>
    </row>
    <row r="117" spans="1:18" s="6" customFormat="1" ht="15">
      <c r="A117" s="1"/>
      <c r="B117" s="166" t="s">
        <v>142</v>
      </c>
      <c r="C117" s="153" t="s">
        <v>61</v>
      </c>
      <c r="D117" s="154">
        <f>(10)*0.05</f>
        <v>0.5</v>
      </c>
      <c r="E117" s="33"/>
      <c r="F117" s="251"/>
      <c r="G117" s="177"/>
      <c r="H117" s="155">
        <f>ROUND(D117*F117,2)</f>
        <v>0</v>
      </c>
      <c r="I117" s="186"/>
      <c r="J117" s="7"/>
      <c r="K117" s="8"/>
      <c r="N117" s="9"/>
      <c r="O117" s="9"/>
      <c r="P117" s="9"/>
      <c r="R117" s="2"/>
    </row>
    <row r="118" spans="1:18" s="6" customFormat="1" ht="15">
      <c r="A118" s="1"/>
      <c r="B118" s="166"/>
      <c r="C118" s="166"/>
      <c r="D118" s="33"/>
      <c r="E118" s="33"/>
      <c r="F118" s="173"/>
      <c r="G118" s="33"/>
      <c r="H118" s="3"/>
      <c r="I118" s="186"/>
      <c r="J118" s="7"/>
      <c r="K118" s="8"/>
      <c r="N118" s="9"/>
      <c r="O118" s="9"/>
      <c r="P118" s="9"/>
      <c r="R118" s="2"/>
    </row>
    <row r="119" spans="1:18" s="189" customFormat="1" ht="42" customHeight="1">
      <c r="A119" s="1" t="s">
        <v>79</v>
      </c>
      <c r="B119" s="166" t="s">
        <v>74</v>
      </c>
      <c r="C119" s="153" t="s">
        <v>66</v>
      </c>
      <c r="D119" s="154">
        <f>D89*1</f>
        <v>32</v>
      </c>
      <c r="E119" s="33"/>
      <c r="F119" s="251"/>
      <c r="G119" s="33"/>
      <c r="H119" s="155">
        <f>ROUND(D119*F119,2)</f>
        <v>0</v>
      </c>
      <c r="I119" s="186"/>
      <c r="J119" s="187"/>
      <c r="K119" s="188"/>
      <c r="N119" s="190"/>
      <c r="O119" s="190"/>
      <c r="P119" s="190"/>
      <c r="R119" s="2"/>
    </row>
    <row r="120" spans="1:18" s="6" customFormat="1" ht="15">
      <c r="A120" s="1"/>
      <c r="B120" s="166"/>
      <c r="C120" s="166"/>
      <c r="D120" s="172"/>
      <c r="E120" s="172"/>
      <c r="F120" s="173"/>
      <c r="G120" s="172"/>
      <c r="H120" s="174"/>
      <c r="I120" s="189"/>
      <c r="J120" s="7"/>
      <c r="K120" s="8"/>
      <c r="N120" s="9"/>
      <c r="O120" s="9"/>
      <c r="P120" s="9"/>
      <c r="R120" s="175"/>
    </row>
    <row r="121" spans="1:18" s="189" customFormat="1" ht="138" customHeight="1">
      <c r="A121" s="1" t="s">
        <v>80</v>
      </c>
      <c r="B121" s="166" t="s">
        <v>6</v>
      </c>
      <c r="C121" s="153" t="s">
        <v>61</v>
      </c>
      <c r="D121" s="154">
        <v>1</v>
      </c>
      <c r="E121" s="33"/>
      <c r="F121" s="251"/>
      <c r="G121" s="33"/>
      <c r="H121" s="155">
        <f>ROUND(D121*F121,2)</f>
        <v>0</v>
      </c>
      <c r="I121" s="186"/>
      <c r="J121" s="187"/>
      <c r="K121" s="166"/>
      <c r="L121" s="166"/>
      <c r="N121" s="190"/>
      <c r="O121" s="190"/>
      <c r="P121" s="190"/>
      <c r="R121" s="2"/>
    </row>
    <row r="122" spans="1:18" s="6" customFormat="1" ht="15">
      <c r="A122" s="191"/>
      <c r="B122" s="166"/>
      <c r="C122" s="166"/>
      <c r="D122" s="172"/>
      <c r="E122" s="172"/>
      <c r="F122" s="173"/>
      <c r="G122" s="172"/>
      <c r="H122" s="174"/>
      <c r="I122" s="189"/>
      <c r="J122" s="7"/>
      <c r="K122" s="8"/>
      <c r="N122" s="9"/>
      <c r="O122" s="9"/>
      <c r="P122" s="9"/>
      <c r="R122" s="175"/>
    </row>
    <row r="123" spans="1:18" s="189" customFormat="1" ht="124.5" customHeight="1">
      <c r="A123" s="1" t="s">
        <v>81</v>
      </c>
      <c r="B123" s="166" t="s">
        <v>32</v>
      </c>
      <c r="C123" s="153" t="s">
        <v>61</v>
      </c>
      <c r="D123" s="154">
        <v>4</v>
      </c>
      <c r="E123" s="33"/>
      <c r="F123" s="251"/>
      <c r="G123" s="33"/>
      <c r="H123" s="155">
        <f>ROUND(D123*F123,2)</f>
        <v>0</v>
      </c>
      <c r="I123" s="186"/>
      <c r="J123" s="187"/>
      <c r="K123" s="192"/>
      <c r="N123" s="190"/>
      <c r="O123" s="190"/>
      <c r="P123" s="190"/>
      <c r="R123" s="2"/>
    </row>
    <row r="124" spans="1:18" s="6" customFormat="1" ht="15">
      <c r="A124" s="191"/>
      <c r="B124" s="166"/>
      <c r="C124" s="166"/>
      <c r="D124" s="172"/>
      <c r="E124" s="172"/>
      <c r="F124" s="173"/>
      <c r="G124" s="172"/>
      <c r="H124" s="174"/>
      <c r="I124" s="189"/>
      <c r="J124" s="7"/>
      <c r="K124" s="8"/>
      <c r="N124" s="9"/>
      <c r="O124" s="9"/>
      <c r="P124" s="9"/>
      <c r="R124" s="175"/>
    </row>
    <row r="125" spans="1:18" s="6" customFormat="1" ht="91.5" customHeight="1">
      <c r="A125" s="1" t="s">
        <v>82</v>
      </c>
      <c r="B125" s="166" t="s">
        <v>47</v>
      </c>
      <c r="C125" s="153" t="s">
        <v>61</v>
      </c>
      <c r="D125" s="154">
        <f>6*0.8</f>
        <v>4.800000000000001</v>
      </c>
      <c r="E125" s="33"/>
      <c r="F125" s="251"/>
      <c r="G125" s="33"/>
      <c r="H125" s="155">
        <f>ROUND(D125*F125,2)</f>
        <v>0</v>
      </c>
      <c r="I125" s="186"/>
      <c r="J125" s="7"/>
      <c r="K125" s="8"/>
      <c r="L125" s="166"/>
      <c r="M125" s="166"/>
      <c r="N125" s="166"/>
      <c r="O125" s="9"/>
      <c r="P125" s="9"/>
      <c r="R125" s="2"/>
    </row>
    <row r="126" spans="1:18" s="6" customFormat="1" ht="15">
      <c r="A126" s="191"/>
      <c r="B126" s="166"/>
      <c r="C126" s="166"/>
      <c r="D126" s="33"/>
      <c r="E126" s="33"/>
      <c r="F126" s="173"/>
      <c r="G126" s="33"/>
      <c r="H126" s="3"/>
      <c r="I126" s="186"/>
      <c r="J126" s="7"/>
      <c r="K126" s="8"/>
      <c r="N126" s="9"/>
      <c r="O126" s="9"/>
      <c r="P126" s="9"/>
      <c r="R126" s="2"/>
    </row>
    <row r="127" spans="1:18" s="189" customFormat="1" ht="45" customHeight="1">
      <c r="A127" s="1" t="s">
        <v>83</v>
      </c>
      <c r="B127" s="166" t="s">
        <v>48</v>
      </c>
      <c r="C127" s="153" t="s">
        <v>61</v>
      </c>
      <c r="D127" s="154">
        <f>(6*0.2)</f>
        <v>1.2000000000000002</v>
      </c>
      <c r="E127" s="33"/>
      <c r="F127" s="251"/>
      <c r="G127" s="33"/>
      <c r="H127" s="155">
        <f>ROUND(D127*F127,2)</f>
        <v>0</v>
      </c>
      <c r="I127" s="186"/>
      <c r="R127" s="2"/>
    </row>
    <row r="128" spans="1:18" s="6" customFormat="1" ht="15">
      <c r="A128" s="191"/>
      <c r="B128" s="166"/>
      <c r="C128" s="166"/>
      <c r="D128" s="172"/>
      <c r="E128" s="172"/>
      <c r="F128" s="173"/>
      <c r="G128" s="172"/>
      <c r="H128" s="174"/>
      <c r="I128" s="189"/>
      <c r="R128" s="175"/>
    </row>
    <row r="129" spans="1:14" s="6" customFormat="1" ht="125.25" customHeight="1">
      <c r="A129" s="1" t="s">
        <v>7</v>
      </c>
      <c r="B129" s="166" t="s">
        <v>156</v>
      </c>
      <c r="C129" s="153" t="s">
        <v>61</v>
      </c>
      <c r="D129" s="154">
        <v>0.5</v>
      </c>
      <c r="E129" s="33"/>
      <c r="F129" s="251"/>
      <c r="G129" s="33"/>
      <c r="H129" s="155">
        <f>ROUND(D129*F129,2)</f>
        <v>0</v>
      </c>
      <c r="I129" s="186"/>
      <c r="J129" s="166"/>
      <c r="K129" s="166"/>
      <c r="L129" s="166"/>
      <c r="M129" s="166"/>
      <c r="N129" s="9"/>
    </row>
    <row r="130" spans="1:14" s="6" customFormat="1" ht="15">
      <c r="A130" s="191"/>
      <c r="B130" s="166"/>
      <c r="C130" s="166"/>
      <c r="D130" s="33"/>
      <c r="E130" s="33"/>
      <c r="F130" s="173"/>
      <c r="G130" s="33"/>
      <c r="H130" s="3"/>
      <c r="I130" s="186"/>
      <c r="J130" s="7"/>
      <c r="K130" s="8"/>
      <c r="N130" s="9"/>
    </row>
    <row r="131" spans="1:18" s="6" customFormat="1" ht="125.25" customHeight="1">
      <c r="A131" s="1" t="s">
        <v>89</v>
      </c>
      <c r="B131" s="166" t="s">
        <v>49</v>
      </c>
      <c r="C131" s="153" t="s">
        <v>61</v>
      </c>
      <c r="D131" s="154">
        <f>(10-D127-D129)*1.3</f>
        <v>10.790000000000001</v>
      </c>
      <c r="E131" s="33"/>
      <c r="F131" s="251"/>
      <c r="G131" s="70"/>
      <c r="H131" s="155">
        <f>ROUND(D131*F131,2)</f>
        <v>0</v>
      </c>
      <c r="I131" s="186"/>
      <c r="J131" s="7"/>
      <c r="K131" s="8"/>
      <c r="N131" s="9"/>
      <c r="O131" s="9"/>
      <c r="P131" s="9"/>
      <c r="R131" s="2"/>
    </row>
    <row r="132" spans="1:18" s="6" customFormat="1" ht="15">
      <c r="A132" s="1"/>
      <c r="B132" s="166"/>
      <c r="C132" s="166"/>
      <c r="D132" s="33"/>
      <c r="E132" s="33"/>
      <c r="F132" s="173"/>
      <c r="G132" s="33"/>
      <c r="H132" s="3"/>
      <c r="I132" s="186"/>
      <c r="J132" s="7"/>
      <c r="K132" s="8"/>
      <c r="N132" s="9"/>
      <c r="O132" s="9"/>
      <c r="P132" s="9"/>
      <c r="R132" s="2"/>
    </row>
    <row r="133" spans="1:18" s="6" customFormat="1" ht="143.25" customHeight="1">
      <c r="A133" s="1" t="s">
        <v>90</v>
      </c>
      <c r="B133" s="166" t="s">
        <v>143</v>
      </c>
      <c r="C133" s="153" t="s">
        <v>66</v>
      </c>
      <c r="D133" s="154">
        <f>(D110/0.15)</f>
        <v>13.333333333333334</v>
      </c>
      <c r="E133" s="33"/>
      <c r="F133" s="251"/>
      <c r="G133" s="33"/>
      <c r="H133" s="155">
        <f>ROUND(D133*F133,2)</f>
        <v>0</v>
      </c>
      <c r="I133" s="186"/>
      <c r="J133" s="7"/>
      <c r="K133" s="8"/>
      <c r="N133" s="9"/>
      <c r="O133" s="9"/>
      <c r="P133" s="9"/>
      <c r="R133" s="2"/>
    </row>
    <row r="134" spans="1:18" s="6" customFormat="1" ht="15">
      <c r="A134" s="1"/>
      <c r="B134" s="166"/>
      <c r="C134" s="166"/>
      <c r="D134" s="33"/>
      <c r="E134" s="33"/>
      <c r="F134" s="173"/>
      <c r="G134" s="33"/>
      <c r="H134" s="3"/>
      <c r="I134" s="186"/>
      <c r="J134" s="7"/>
      <c r="K134" s="8"/>
      <c r="N134" s="9"/>
      <c r="O134" s="9"/>
      <c r="P134" s="9"/>
      <c r="R134" s="2"/>
    </row>
    <row r="135" spans="1:18" s="6" customFormat="1" ht="59.25" customHeight="1">
      <c r="A135" s="1" t="s">
        <v>94</v>
      </c>
      <c r="B135" s="166" t="s">
        <v>50</v>
      </c>
      <c r="C135" s="153" t="s">
        <v>76</v>
      </c>
      <c r="D135" s="154">
        <v>1</v>
      </c>
      <c r="E135" s="33"/>
      <c r="F135" s="251"/>
      <c r="G135" s="33"/>
      <c r="H135" s="155">
        <f>D135*F135</f>
        <v>0</v>
      </c>
      <c r="I135" s="186"/>
      <c r="J135" s="7"/>
      <c r="K135" s="8"/>
      <c r="N135" s="9"/>
      <c r="O135" s="9"/>
      <c r="P135" s="9"/>
      <c r="R135" s="2"/>
    </row>
    <row r="136" spans="1:18" s="6" customFormat="1" ht="15">
      <c r="A136" s="1"/>
      <c r="B136" s="166"/>
      <c r="C136" s="166"/>
      <c r="D136" s="33"/>
      <c r="E136" s="33"/>
      <c r="F136" s="173"/>
      <c r="G136" s="33"/>
      <c r="H136" s="3"/>
      <c r="I136" s="186"/>
      <c r="J136" s="7"/>
      <c r="K136" s="8"/>
      <c r="N136" s="9"/>
      <c r="O136" s="9"/>
      <c r="P136" s="9"/>
      <c r="R136" s="2"/>
    </row>
    <row r="137" spans="1:18" s="46" customFormat="1" ht="15">
      <c r="A137" s="1"/>
      <c r="B137" s="178" t="s">
        <v>62</v>
      </c>
      <c r="C137" s="178"/>
      <c r="D137" s="61"/>
      <c r="E137" s="61"/>
      <c r="F137" s="193"/>
      <c r="G137" s="61"/>
      <c r="H137" s="181">
        <f>SUM(H108:H136)</f>
        <v>0</v>
      </c>
      <c r="I137" s="179"/>
      <c r="J137" s="44"/>
      <c r="K137" s="45"/>
      <c r="N137" s="47"/>
      <c r="O137" s="47"/>
      <c r="P137" s="47"/>
      <c r="R137" s="63"/>
    </row>
    <row r="138" spans="1:18" s="46" customFormat="1" ht="15">
      <c r="A138" s="1"/>
      <c r="B138" s="178"/>
      <c r="C138" s="178"/>
      <c r="D138" s="61"/>
      <c r="E138" s="61"/>
      <c r="F138" s="193"/>
      <c r="G138" s="61"/>
      <c r="H138" s="184"/>
      <c r="I138" s="179"/>
      <c r="J138" s="44"/>
      <c r="K138" s="45"/>
      <c r="N138" s="47"/>
      <c r="O138" s="47"/>
      <c r="P138" s="47"/>
      <c r="R138" s="63"/>
    </row>
    <row r="139" spans="1:18" s="6" customFormat="1" ht="15">
      <c r="A139" s="54" t="s">
        <v>77</v>
      </c>
      <c r="B139" s="55" t="s">
        <v>59</v>
      </c>
      <c r="C139" s="55"/>
      <c r="D139" s="56"/>
      <c r="E139" s="46"/>
      <c r="F139" s="185"/>
      <c r="G139" s="46"/>
      <c r="H139" s="58"/>
      <c r="I139" s="46"/>
      <c r="J139" s="7"/>
      <c r="K139" s="8"/>
      <c r="N139" s="9"/>
      <c r="O139" s="9"/>
      <c r="P139" s="9"/>
      <c r="R139" s="59"/>
    </row>
    <row r="140" spans="1:18" s="6" customFormat="1" ht="15">
      <c r="A140" s="54"/>
      <c r="B140" s="55"/>
      <c r="C140" s="55"/>
      <c r="D140" s="56"/>
      <c r="E140" s="46"/>
      <c r="F140" s="185"/>
      <c r="G140" s="46"/>
      <c r="H140" s="58"/>
      <c r="I140" s="46"/>
      <c r="J140" s="7"/>
      <c r="K140" s="8"/>
      <c r="N140" s="9"/>
      <c r="O140" s="9"/>
      <c r="P140" s="9"/>
      <c r="R140" s="59"/>
    </row>
    <row r="141" spans="1:18" s="6" customFormat="1" ht="97.5" customHeight="1">
      <c r="A141" s="1" t="s">
        <v>187</v>
      </c>
      <c r="B141" s="194" t="s">
        <v>174</v>
      </c>
      <c r="C141" s="153" t="s">
        <v>63</v>
      </c>
      <c r="D141" s="241">
        <f>2*32</f>
        <v>64</v>
      </c>
      <c r="E141" s="33"/>
      <c r="F141" s="252"/>
      <c r="G141" s="33"/>
      <c r="H141" s="155">
        <f>ROUND(D141*F141,2)</f>
        <v>0</v>
      </c>
      <c r="I141" s="186"/>
      <c r="J141" s="7"/>
      <c r="K141" s="8"/>
      <c r="N141" s="9"/>
      <c r="O141" s="9"/>
      <c r="P141" s="9"/>
      <c r="R141" s="2"/>
    </row>
    <row r="142" spans="1:18" s="6" customFormat="1" ht="15">
      <c r="A142" s="1"/>
      <c r="B142" s="166"/>
      <c r="C142" s="166"/>
      <c r="D142" s="227"/>
      <c r="E142" s="33"/>
      <c r="F142" s="173"/>
      <c r="G142" s="33"/>
      <c r="H142" s="243"/>
      <c r="I142" s="186"/>
      <c r="J142" s="7"/>
      <c r="K142" s="8"/>
      <c r="N142" s="9"/>
      <c r="O142" s="9"/>
      <c r="P142" s="9"/>
      <c r="R142" s="2"/>
    </row>
    <row r="143" spans="1:18" s="6" customFormat="1" ht="84.75" customHeight="1">
      <c r="A143" s="1" t="s">
        <v>188</v>
      </c>
      <c r="B143" s="194" t="s">
        <v>175</v>
      </c>
      <c r="C143" s="153" t="s">
        <v>63</v>
      </c>
      <c r="D143" s="241">
        <f>D141-D146</f>
        <v>28</v>
      </c>
      <c r="E143" s="33"/>
      <c r="F143" s="252"/>
      <c r="G143" s="33"/>
      <c r="H143" s="155">
        <f>ROUND(D143*F143,2)</f>
        <v>0</v>
      </c>
      <c r="I143" s="186"/>
      <c r="J143" s="7"/>
      <c r="K143" s="8"/>
      <c r="N143" s="9"/>
      <c r="O143" s="9"/>
      <c r="P143" s="9"/>
      <c r="R143" s="2"/>
    </row>
    <row r="144" spans="1:18" s="6" customFormat="1" ht="15">
      <c r="A144" s="1"/>
      <c r="B144" s="166"/>
      <c r="C144" s="166"/>
      <c r="D144" s="227"/>
      <c r="E144" s="33"/>
      <c r="F144" s="173"/>
      <c r="G144" s="33"/>
      <c r="H144" s="243"/>
      <c r="I144" s="186"/>
      <c r="J144" s="7"/>
      <c r="K144" s="8"/>
      <c r="N144" s="9"/>
      <c r="O144" s="9"/>
      <c r="P144" s="9"/>
      <c r="R144" s="2"/>
    </row>
    <row r="145" spans="1:18" s="6" customFormat="1" ht="83.25" customHeight="1">
      <c r="A145" s="1" t="s">
        <v>176</v>
      </c>
      <c r="B145" s="194" t="s">
        <v>181</v>
      </c>
      <c r="C145" s="194"/>
      <c r="D145" s="33"/>
      <c r="E145" s="33"/>
      <c r="F145" s="173"/>
      <c r="G145" s="33"/>
      <c r="H145" s="243"/>
      <c r="I145" s="186"/>
      <c r="J145" s="194"/>
      <c r="K145" s="8"/>
      <c r="L145" s="194"/>
      <c r="N145" s="9"/>
      <c r="O145" s="9"/>
      <c r="P145" s="9"/>
      <c r="R145" s="2"/>
    </row>
    <row r="146" spans="1:18" s="6" customFormat="1" ht="75" customHeight="1">
      <c r="A146" s="1"/>
      <c r="B146" s="166" t="s">
        <v>182</v>
      </c>
      <c r="C146" s="153" t="s">
        <v>63</v>
      </c>
      <c r="D146" s="241">
        <f>2*18</f>
        <v>36</v>
      </c>
      <c r="E146" s="33"/>
      <c r="F146" s="252"/>
      <c r="G146" s="33"/>
      <c r="H146" s="155">
        <f>ROUND(D146*F146,2)</f>
        <v>0</v>
      </c>
      <c r="I146" s="33"/>
      <c r="J146" s="7"/>
      <c r="K146" s="8"/>
      <c r="L146" s="166"/>
      <c r="N146" s="9"/>
      <c r="O146" s="9"/>
      <c r="P146" s="9"/>
      <c r="R146" s="2"/>
    </row>
    <row r="147" spans="1:18" s="6" customFormat="1" ht="15">
      <c r="A147" s="1"/>
      <c r="B147" s="166"/>
      <c r="C147" s="166"/>
      <c r="D147" s="245"/>
      <c r="E147" s="33"/>
      <c r="F147" s="173"/>
      <c r="G147" s="33"/>
      <c r="H147" s="243"/>
      <c r="I147" s="33"/>
      <c r="J147" s="7"/>
      <c r="K147" s="8"/>
      <c r="N147" s="9"/>
      <c r="O147" s="9"/>
      <c r="P147" s="9"/>
      <c r="R147" s="2"/>
    </row>
    <row r="148" spans="1:18" s="6" customFormat="1" ht="33" customHeight="1">
      <c r="A148" s="1"/>
      <c r="B148" s="166" t="s">
        <v>177</v>
      </c>
      <c r="C148" s="153" t="s">
        <v>66</v>
      </c>
      <c r="D148" s="241">
        <v>62.2</v>
      </c>
      <c r="E148" s="33"/>
      <c r="F148" s="252"/>
      <c r="G148" s="33"/>
      <c r="H148" s="155">
        <f>ROUND(D148*F148,2)</f>
        <v>0</v>
      </c>
      <c r="I148" s="33"/>
      <c r="J148" s="7"/>
      <c r="K148" s="8"/>
      <c r="N148" s="9"/>
      <c r="O148" s="9"/>
      <c r="P148" s="9"/>
      <c r="R148" s="2"/>
    </row>
    <row r="149" spans="1:18" s="6" customFormat="1" ht="15">
      <c r="A149" s="1"/>
      <c r="B149" s="166"/>
      <c r="C149" s="166"/>
      <c r="D149" s="245"/>
      <c r="E149" s="33"/>
      <c r="F149" s="173"/>
      <c r="G149" s="33"/>
      <c r="H149" s="243"/>
      <c r="I149" s="33"/>
      <c r="J149" s="7"/>
      <c r="K149" s="8"/>
      <c r="N149" s="9"/>
      <c r="O149" s="9"/>
      <c r="P149" s="9"/>
      <c r="R149" s="2"/>
    </row>
    <row r="150" spans="1:18" s="6" customFormat="1" ht="66.75" customHeight="1">
      <c r="A150" s="1"/>
      <c r="B150" s="166" t="s">
        <v>183</v>
      </c>
      <c r="C150" s="153" t="s">
        <v>84</v>
      </c>
      <c r="D150" s="241">
        <v>18</v>
      </c>
      <c r="E150" s="33"/>
      <c r="F150" s="252"/>
      <c r="G150" s="33"/>
      <c r="H150" s="155">
        <f>ROUND(D150*F150,2)</f>
        <v>0</v>
      </c>
      <c r="I150" s="33"/>
      <c r="J150" s="7"/>
      <c r="K150" s="8"/>
      <c r="L150" s="166"/>
      <c r="N150" s="9"/>
      <c r="O150" s="9"/>
      <c r="P150" s="9"/>
      <c r="R150" s="2"/>
    </row>
    <row r="151" spans="1:18" s="6" customFormat="1" ht="15">
      <c r="A151" s="1"/>
      <c r="B151" s="166"/>
      <c r="C151" s="166"/>
      <c r="D151" s="245"/>
      <c r="E151" s="33"/>
      <c r="F151" s="173"/>
      <c r="G151" s="33"/>
      <c r="H151" s="243"/>
      <c r="I151" s="33"/>
      <c r="J151" s="7"/>
      <c r="K151" s="8"/>
      <c r="N151" s="9"/>
      <c r="O151" s="9"/>
      <c r="P151" s="9"/>
      <c r="R151" s="2"/>
    </row>
    <row r="152" spans="1:18" s="6" customFormat="1" ht="57.75" customHeight="1">
      <c r="A152" s="1"/>
      <c r="B152" s="166" t="s">
        <v>184</v>
      </c>
      <c r="C152" s="153" t="s">
        <v>64</v>
      </c>
      <c r="D152" s="241">
        <v>18</v>
      </c>
      <c r="E152" s="33"/>
      <c r="F152" s="252"/>
      <c r="G152" s="33"/>
      <c r="H152" s="155">
        <f>ROUND(D152*F152,2)</f>
        <v>0</v>
      </c>
      <c r="I152" s="33"/>
      <c r="J152" s="7"/>
      <c r="K152" s="8"/>
      <c r="L152" s="166"/>
      <c r="N152" s="9"/>
      <c r="O152" s="9"/>
      <c r="P152" s="9"/>
      <c r="R152" s="2"/>
    </row>
    <row r="153" spans="1:18" s="6" customFormat="1" ht="15">
      <c r="A153" s="1"/>
      <c r="B153" s="166"/>
      <c r="C153" s="166"/>
      <c r="D153" s="245"/>
      <c r="E153" s="33"/>
      <c r="F153" s="173"/>
      <c r="G153" s="33"/>
      <c r="H153" s="243"/>
      <c r="I153" s="33"/>
      <c r="J153" s="7"/>
      <c r="K153" s="8"/>
      <c r="N153" s="9"/>
      <c r="O153" s="9"/>
      <c r="P153" s="9"/>
      <c r="R153" s="2"/>
    </row>
    <row r="154" spans="1:18" s="6" customFormat="1" ht="73.5" customHeight="1">
      <c r="A154" s="1"/>
      <c r="B154" s="166" t="s">
        <v>185</v>
      </c>
      <c r="C154" s="153" t="s">
        <v>84</v>
      </c>
      <c r="D154" s="241">
        <v>1</v>
      </c>
      <c r="E154" s="33"/>
      <c r="F154" s="252"/>
      <c r="G154" s="33"/>
      <c r="H154" s="155">
        <f>ROUND(D154*F154,2)</f>
        <v>0</v>
      </c>
      <c r="I154" s="33"/>
      <c r="J154" s="7"/>
      <c r="K154" s="8"/>
      <c r="L154" s="166"/>
      <c r="N154" s="9"/>
      <c r="O154" s="9"/>
      <c r="P154" s="9"/>
      <c r="R154" s="2"/>
    </row>
    <row r="155" spans="1:18" s="6" customFormat="1" ht="15">
      <c r="A155" s="1"/>
      <c r="B155" s="166"/>
      <c r="C155" s="166"/>
      <c r="D155" s="33"/>
      <c r="E155" s="33"/>
      <c r="F155" s="173"/>
      <c r="G155" s="33"/>
      <c r="H155" s="243"/>
      <c r="I155" s="33"/>
      <c r="J155" s="7"/>
      <c r="K155" s="8"/>
      <c r="N155" s="9"/>
      <c r="O155" s="9"/>
      <c r="P155" s="9"/>
      <c r="R155" s="2"/>
    </row>
    <row r="156" spans="1:18" s="6" customFormat="1" ht="107.25" customHeight="1">
      <c r="A156" s="1" t="s">
        <v>0</v>
      </c>
      <c r="B156" s="195" t="s">
        <v>178</v>
      </c>
      <c r="C156" s="153" t="s">
        <v>91</v>
      </c>
      <c r="D156" s="154">
        <v>2</v>
      </c>
      <c r="E156" s="33"/>
      <c r="F156" s="251"/>
      <c r="G156" s="33"/>
      <c r="H156" s="155">
        <f>ROUND(D156*F156,2)</f>
        <v>0</v>
      </c>
      <c r="I156" s="186"/>
      <c r="J156" s="195"/>
      <c r="L156" s="195"/>
      <c r="M156" s="195"/>
      <c r="N156" s="195"/>
      <c r="P156" s="195"/>
      <c r="R156" s="2"/>
    </row>
    <row r="157" spans="1:18" s="6" customFormat="1" ht="15">
      <c r="A157" s="1"/>
      <c r="B157" s="166"/>
      <c r="C157" s="166"/>
      <c r="D157" s="33"/>
      <c r="E157" s="33"/>
      <c r="F157" s="173"/>
      <c r="G157" s="33"/>
      <c r="H157" s="3"/>
      <c r="I157" s="186"/>
      <c r="R157" s="2"/>
    </row>
    <row r="158" spans="1:18" s="197" customFormat="1" ht="128.25" customHeight="1">
      <c r="A158" s="1" t="s">
        <v>30</v>
      </c>
      <c r="B158" s="196" t="s">
        <v>161</v>
      </c>
      <c r="C158" s="196"/>
      <c r="D158" s="33"/>
      <c r="E158" s="33"/>
      <c r="F158" s="173"/>
      <c r="G158" s="33"/>
      <c r="H158" s="3"/>
      <c r="I158" s="232"/>
      <c r="L158" s="196"/>
      <c r="M158" s="196"/>
      <c r="R158" s="2"/>
    </row>
    <row r="159" spans="1:18" s="197" customFormat="1" ht="15">
      <c r="A159" s="1"/>
      <c r="B159" s="166" t="s">
        <v>99</v>
      </c>
      <c r="C159" s="153" t="s">
        <v>64</v>
      </c>
      <c r="D159" s="241">
        <v>1</v>
      </c>
      <c r="E159" s="33"/>
      <c r="F159" s="252"/>
      <c r="G159" s="33"/>
      <c r="H159" s="155">
        <f>ROUND(D159*F159,2)</f>
        <v>0</v>
      </c>
      <c r="I159" s="33"/>
      <c r="J159" s="233"/>
      <c r="R159" s="198"/>
    </row>
    <row r="160" spans="1:18" s="197" customFormat="1" ht="15">
      <c r="A160" s="1"/>
      <c r="B160" s="166"/>
      <c r="C160" s="166"/>
      <c r="D160" s="203"/>
      <c r="E160" s="33"/>
      <c r="F160" s="173"/>
      <c r="G160" s="33"/>
      <c r="H160" s="3"/>
      <c r="I160" s="33"/>
      <c r="R160" s="198"/>
    </row>
    <row r="161" spans="1:18" s="197" customFormat="1" ht="191.25" customHeight="1">
      <c r="A161" s="1" t="s">
        <v>31</v>
      </c>
      <c r="B161" s="196" t="s">
        <v>163</v>
      </c>
      <c r="C161" s="196"/>
      <c r="D161" s="33"/>
      <c r="E161" s="33"/>
      <c r="F161" s="173"/>
      <c r="G161" s="33"/>
      <c r="H161" s="3"/>
      <c r="I161" s="232"/>
      <c r="L161" s="196"/>
      <c r="M161" s="196"/>
      <c r="R161" s="2"/>
    </row>
    <row r="162" spans="1:18" s="197" customFormat="1" ht="15">
      <c r="A162" s="1"/>
      <c r="B162" s="166" t="s">
        <v>99</v>
      </c>
      <c r="C162" s="153" t="s">
        <v>64</v>
      </c>
      <c r="D162" s="241">
        <f>D159</f>
        <v>1</v>
      </c>
      <c r="E162" s="33"/>
      <c r="F162" s="252"/>
      <c r="G162" s="33"/>
      <c r="H162" s="155">
        <f>ROUND(D162*F162,2)</f>
        <v>0</v>
      </c>
      <c r="I162" s="33"/>
      <c r="R162" s="198"/>
    </row>
    <row r="163" spans="1:18" s="197" customFormat="1" ht="15">
      <c r="A163" s="1"/>
      <c r="B163" s="166"/>
      <c r="C163" s="153"/>
      <c r="D163" s="241"/>
      <c r="E163" s="33"/>
      <c r="F163" s="242"/>
      <c r="G163" s="33"/>
      <c r="H163" s="242"/>
      <c r="I163" s="33"/>
      <c r="R163" s="198"/>
    </row>
    <row r="164" spans="1:18" s="6" customFormat="1" ht="151.5" customHeight="1">
      <c r="A164" s="1" t="s">
        <v>145</v>
      </c>
      <c r="B164" s="166" t="s">
        <v>180</v>
      </c>
      <c r="C164" s="153" t="s">
        <v>84</v>
      </c>
      <c r="D164" s="154">
        <v>1</v>
      </c>
      <c r="E164" s="33"/>
      <c r="F164" s="251"/>
      <c r="G164" s="33"/>
      <c r="H164" s="155">
        <f>ROUND(D164*F164,2)</f>
        <v>0</v>
      </c>
      <c r="I164" s="186"/>
      <c r="J164" s="7"/>
      <c r="K164" s="194"/>
      <c r="L164" s="194"/>
      <c r="M164" s="194"/>
      <c r="N164" s="194"/>
      <c r="O164" s="9"/>
      <c r="P164" s="9"/>
      <c r="R164" s="2"/>
    </row>
    <row r="165" spans="1:18" s="6" customFormat="1" ht="15">
      <c r="A165" s="1"/>
      <c r="B165" s="166"/>
      <c r="C165" s="153"/>
      <c r="D165" s="154"/>
      <c r="E165" s="33"/>
      <c r="F165" s="155"/>
      <c r="G165" s="33"/>
      <c r="H165" s="155"/>
      <c r="I165" s="186"/>
      <c r="J165" s="7"/>
      <c r="K165" s="194"/>
      <c r="L165" s="194"/>
      <c r="M165" s="194"/>
      <c r="N165" s="194"/>
      <c r="O165" s="9"/>
      <c r="P165" s="9"/>
      <c r="R165" s="2"/>
    </row>
    <row r="166" spans="1:18" s="230" customFormat="1" ht="195.75" customHeight="1">
      <c r="A166" s="1" t="s">
        <v>179</v>
      </c>
      <c r="B166" s="166" t="s">
        <v>186</v>
      </c>
      <c r="C166" s="153" t="s">
        <v>84</v>
      </c>
      <c r="D166" s="241">
        <v>2</v>
      </c>
      <c r="E166" s="33"/>
      <c r="F166" s="253"/>
      <c r="G166" s="33"/>
      <c r="H166" s="155">
        <f>ROUND(D166*F166,2)</f>
        <v>0</v>
      </c>
      <c r="I166" s="246"/>
      <c r="K166" s="229"/>
      <c r="L166" s="229"/>
      <c r="M166" s="229"/>
      <c r="N166" s="229"/>
      <c r="O166" s="229"/>
      <c r="P166" s="229"/>
      <c r="R166" s="247"/>
    </row>
    <row r="167" spans="1:18" s="230" customFormat="1" ht="15">
      <c r="A167" s="228"/>
      <c r="B167" s="229"/>
      <c r="C167" s="229"/>
      <c r="D167" s="227"/>
      <c r="E167" s="227"/>
      <c r="F167" s="248"/>
      <c r="G167" s="227"/>
      <c r="H167" s="249"/>
      <c r="I167" s="246"/>
      <c r="R167" s="247"/>
    </row>
    <row r="168" spans="1:18" s="6" customFormat="1" ht="60.75" customHeight="1">
      <c r="A168" s="1" t="s">
        <v>3</v>
      </c>
      <c r="B168" s="166" t="s">
        <v>139</v>
      </c>
      <c r="C168" s="153" t="s">
        <v>64</v>
      </c>
      <c r="D168" s="154">
        <v>2</v>
      </c>
      <c r="E168" s="33"/>
      <c r="F168" s="251"/>
      <c r="G168" s="33"/>
      <c r="H168" s="155">
        <f>ROUND(D168*F168,2)</f>
        <v>0</v>
      </c>
      <c r="I168" s="186"/>
      <c r="J168" s="7"/>
      <c r="K168" s="166"/>
      <c r="N168" s="9"/>
      <c r="O168" s="9"/>
      <c r="P168" s="9"/>
      <c r="R168" s="2"/>
    </row>
    <row r="169" spans="1:18" s="6" customFormat="1" ht="15">
      <c r="A169" s="1"/>
      <c r="B169" s="166"/>
      <c r="C169" s="166"/>
      <c r="D169" s="33"/>
      <c r="E169" s="33"/>
      <c r="F169" s="173"/>
      <c r="G169" s="33"/>
      <c r="H169" s="3"/>
      <c r="I169" s="186"/>
      <c r="J169" s="7"/>
      <c r="K169" s="8"/>
      <c r="N169" s="9"/>
      <c r="O169" s="9"/>
      <c r="P169" s="9"/>
      <c r="R169" s="2"/>
    </row>
    <row r="170" spans="1:18" s="6" customFormat="1" ht="46.5" customHeight="1">
      <c r="A170" s="1" t="s">
        <v>101</v>
      </c>
      <c r="B170" s="166" t="s">
        <v>118</v>
      </c>
      <c r="C170" s="153" t="s">
        <v>63</v>
      </c>
      <c r="D170" s="154">
        <v>64</v>
      </c>
      <c r="E170" s="33"/>
      <c r="F170" s="251"/>
      <c r="G170" s="33"/>
      <c r="H170" s="155">
        <f>ROUND(D170*F170,2)</f>
        <v>0</v>
      </c>
      <c r="I170" s="186"/>
      <c r="J170" s="7"/>
      <c r="K170" s="8"/>
      <c r="N170" s="9"/>
      <c r="O170" s="9"/>
      <c r="P170" s="9"/>
      <c r="R170" s="2"/>
    </row>
    <row r="171" spans="1:18" s="6" customFormat="1" ht="15">
      <c r="A171" s="1"/>
      <c r="B171" s="166"/>
      <c r="C171" s="166"/>
      <c r="D171" s="33"/>
      <c r="E171" s="33"/>
      <c r="F171" s="173"/>
      <c r="G171" s="33"/>
      <c r="H171" s="3"/>
      <c r="I171" s="179"/>
      <c r="J171" s="7"/>
      <c r="K171" s="8"/>
      <c r="N171" s="9"/>
      <c r="O171" s="9"/>
      <c r="P171" s="9"/>
      <c r="R171" s="2"/>
    </row>
    <row r="172" spans="1:18" s="6" customFormat="1" ht="63" customHeight="1">
      <c r="A172" s="1" t="s">
        <v>4</v>
      </c>
      <c r="B172" s="166" t="s">
        <v>117</v>
      </c>
      <c r="C172" s="153" t="s">
        <v>63</v>
      </c>
      <c r="D172" s="154">
        <f>D170</f>
        <v>64</v>
      </c>
      <c r="E172" s="33"/>
      <c r="F172" s="251"/>
      <c r="G172" s="33"/>
      <c r="H172" s="155">
        <f>ROUND(D172*F172,2)</f>
        <v>0</v>
      </c>
      <c r="I172" s="186"/>
      <c r="J172" s="7"/>
      <c r="K172" s="8"/>
      <c r="N172" s="9"/>
      <c r="O172" s="9"/>
      <c r="P172" s="9"/>
      <c r="R172" s="2"/>
    </row>
    <row r="173" spans="1:18" s="6" customFormat="1" ht="15">
      <c r="A173" s="1"/>
      <c r="B173" s="166"/>
      <c r="C173" s="166"/>
      <c r="D173" s="33"/>
      <c r="E173" s="33"/>
      <c r="F173" s="173"/>
      <c r="G173" s="33"/>
      <c r="H173" s="3"/>
      <c r="I173" s="179"/>
      <c r="J173" s="7"/>
      <c r="K173" s="8"/>
      <c r="N173" s="9"/>
      <c r="O173" s="9"/>
      <c r="P173" s="9"/>
      <c r="R173" s="2"/>
    </row>
    <row r="174" spans="1:18" s="6" customFormat="1" ht="50.25" customHeight="1">
      <c r="A174" s="1" t="s">
        <v>102</v>
      </c>
      <c r="B174" s="166" t="s">
        <v>116</v>
      </c>
      <c r="C174" s="153" t="s">
        <v>63</v>
      </c>
      <c r="D174" s="154">
        <f>D170</f>
        <v>64</v>
      </c>
      <c r="E174" s="33"/>
      <c r="F174" s="251"/>
      <c r="G174" s="33"/>
      <c r="H174" s="155">
        <f>ROUND(D174*F174,2)</f>
        <v>0</v>
      </c>
      <c r="I174" s="186"/>
      <c r="J174" s="7"/>
      <c r="K174" s="8"/>
      <c r="N174" s="9"/>
      <c r="O174" s="9"/>
      <c r="P174" s="9"/>
      <c r="R174" s="2"/>
    </row>
    <row r="175" spans="1:18" s="6" customFormat="1" ht="15">
      <c r="A175" s="1"/>
      <c r="B175" s="166"/>
      <c r="C175" s="166"/>
      <c r="D175" s="33"/>
      <c r="E175" s="33"/>
      <c r="F175" s="173"/>
      <c r="G175" s="33"/>
      <c r="H175" s="3"/>
      <c r="I175" s="179"/>
      <c r="J175" s="7"/>
      <c r="K175" s="8"/>
      <c r="N175" s="9"/>
      <c r="O175" s="9"/>
      <c r="P175" s="9"/>
      <c r="R175" s="2"/>
    </row>
    <row r="176" spans="1:18" ht="15">
      <c r="A176" s="1"/>
      <c r="B176" s="204" t="s">
        <v>65</v>
      </c>
      <c r="C176" s="204"/>
      <c r="D176" s="61"/>
      <c r="E176" s="61"/>
      <c r="F176" s="193"/>
      <c r="G176" s="61"/>
      <c r="H176" s="181">
        <f>SUM(H139:H175)</f>
        <v>0</v>
      </c>
      <c r="R176" s="244"/>
    </row>
    <row r="177" spans="1:18" s="148" customFormat="1" ht="15">
      <c r="A177" s="143"/>
      <c r="B177" s="142"/>
      <c r="C177" s="142"/>
      <c r="D177" s="144"/>
      <c r="E177" s="144"/>
      <c r="F177" s="145"/>
      <c r="G177" s="144"/>
      <c r="H177" s="37"/>
      <c r="J177" s="146"/>
      <c r="K177" s="147"/>
      <c r="N177" s="149"/>
      <c r="O177" s="149"/>
      <c r="P177" s="149"/>
      <c r="R177" s="37"/>
    </row>
    <row r="178" spans="1:18" s="148" customFormat="1" ht="15">
      <c r="A178" s="143"/>
      <c r="B178" s="142"/>
      <c r="C178" s="142"/>
      <c r="D178" s="144"/>
      <c r="E178" s="144"/>
      <c r="F178" s="145"/>
      <c r="G178" s="144"/>
      <c r="H178" s="37"/>
      <c r="J178" s="146"/>
      <c r="K178" s="147"/>
      <c r="N178" s="149"/>
      <c r="O178" s="149"/>
      <c r="P178" s="149"/>
      <c r="R178" s="37"/>
    </row>
    <row r="179" spans="1:18" s="148" customFormat="1" ht="15">
      <c r="A179" s="143"/>
      <c r="B179" s="142"/>
      <c r="C179" s="142"/>
      <c r="D179" s="144"/>
      <c r="E179" s="144"/>
      <c r="F179" s="145"/>
      <c r="G179" s="144"/>
      <c r="H179" s="37"/>
      <c r="J179" s="146"/>
      <c r="K179" s="147"/>
      <c r="N179" s="149"/>
      <c r="O179" s="149"/>
      <c r="P179" s="149"/>
      <c r="R179" s="37"/>
    </row>
    <row r="180" spans="1:18" s="148" customFormat="1" ht="15">
      <c r="A180" s="143"/>
      <c r="B180" s="142"/>
      <c r="C180" s="142"/>
      <c r="D180" s="144"/>
      <c r="E180" s="144"/>
      <c r="F180" s="145"/>
      <c r="G180" s="144"/>
      <c r="H180" s="37"/>
      <c r="J180" s="146"/>
      <c r="K180" s="147"/>
      <c r="N180" s="149"/>
      <c r="O180" s="149"/>
      <c r="P180" s="149"/>
      <c r="R180" s="37"/>
    </row>
    <row r="181" spans="1:18" s="148" customFormat="1" ht="15">
      <c r="A181" s="143"/>
      <c r="B181" s="142"/>
      <c r="C181" s="142"/>
      <c r="D181" s="144"/>
      <c r="E181" s="144"/>
      <c r="F181" s="145"/>
      <c r="G181" s="144"/>
      <c r="H181" s="37"/>
      <c r="J181" s="146"/>
      <c r="K181" s="147"/>
      <c r="N181" s="149"/>
      <c r="O181" s="149"/>
      <c r="P181" s="149"/>
      <c r="R181" s="37"/>
    </row>
    <row r="182" spans="1:18" s="148" customFormat="1" ht="15">
      <c r="A182" s="143"/>
      <c r="B182" s="142"/>
      <c r="C182" s="142"/>
      <c r="D182" s="144"/>
      <c r="E182" s="144"/>
      <c r="F182" s="145"/>
      <c r="G182" s="144"/>
      <c r="H182" s="37"/>
      <c r="J182" s="146"/>
      <c r="K182" s="147"/>
      <c r="N182" s="149"/>
      <c r="O182" s="149"/>
      <c r="P182" s="149"/>
      <c r="R182" s="37"/>
    </row>
    <row r="183" spans="1:18" s="148" customFormat="1" ht="15">
      <c r="A183" s="143"/>
      <c r="B183" s="142"/>
      <c r="C183" s="142"/>
      <c r="D183" s="144"/>
      <c r="E183" s="144"/>
      <c r="F183" s="145"/>
      <c r="G183" s="144"/>
      <c r="H183" s="37"/>
      <c r="J183" s="146"/>
      <c r="K183" s="147"/>
      <c r="N183" s="149"/>
      <c r="O183" s="149"/>
      <c r="P183" s="149"/>
      <c r="R183" s="37"/>
    </row>
    <row r="184" spans="1:18" s="148" customFormat="1" ht="15">
      <c r="A184" s="143"/>
      <c r="B184" s="142"/>
      <c r="C184" s="142"/>
      <c r="D184" s="144"/>
      <c r="E184" s="144"/>
      <c r="F184" s="145"/>
      <c r="G184" s="144"/>
      <c r="H184" s="37"/>
      <c r="J184" s="146"/>
      <c r="K184" s="147"/>
      <c r="N184" s="149"/>
      <c r="O184" s="149"/>
      <c r="P184" s="149"/>
      <c r="R184" s="37"/>
    </row>
    <row r="185" spans="1:18" s="148" customFormat="1" ht="15">
      <c r="A185" s="143"/>
      <c r="B185" s="142"/>
      <c r="C185" s="142"/>
      <c r="D185" s="144"/>
      <c r="E185" s="144"/>
      <c r="F185" s="145"/>
      <c r="G185" s="144"/>
      <c r="H185" s="37"/>
      <c r="J185" s="146"/>
      <c r="K185" s="147"/>
      <c r="N185" s="149"/>
      <c r="O185" s="149"/>
      <c r="P185" s="149"/>
      <c r="R185" s="37"/>
    </row>
    <row r="186" spans="1:18" s="148" customFormat="1" ht="15">
      <c r="A186" s="143"/>
      <c r="B186" s="142"/>
      <c r="C186" s="142"/>
      <c r="D186" s="144"/>
      <c r="E186" s="144"/>
      <c r="F186" s="145"/>
      <c r="G186" s="144"/>
      <c r="H186" s="37"/>
      <c r="J186" s="146"/>
      <c r="K186" s="147"/>
      <c r="N186" s="149"/>
      <c r="O186" s="149"/>
      <c r="P186" s="149"/>
      <c r="R186" s="37"/>
    </row>
    <row r="187" spans="1:18" s="148" customFormat="1" ht="15">
      <c r="A187" s="143"/>
      <c r="B187" s="142"/>
      <c r="C187" s="142"/>
      <c r="D187" s="144"/>
      <c r="E187" s="144"/>
      <c r="F187" s="145"/>
      <c r="G187" s="144"/>
      <c r="H187" s="37"/>
      <c r="J187" s="146"/>
      <c r="K187" s="147"/>
      <c r="N187" s="149"/>
      <c r="O187" s="149"/>
      <c r="P187" s="149"/>
      <c r="R187" s="37"/>
    </row>
    <row r="188" spans="1:18" s="148" customFormat="1" ht="15">
      <c r="A188" s="143"/>
      <c r="B188" s="142"/>
      <c r="C188" s="142"/>
      <c r="D188" s="144"/>
      <c r="E188" s="144"/>
      <c r="F188" s="145"/>
      <c r="G188" s="144"/>
      <c r="H188" s="37"/>
      <c r="J188" s="146"/>
      <c r="K188" s="147"/>
      <c r="N188" s="149"/>
      <c r="O188" s="149"/>
      <c r="P188" s="149"/>
      <c r="R188" s="37"/>
    </row>
    <row r="189" spans="1:18" s="148" customFormat="1" ht="15">
      <c r="A189" s="143"/>
      <c r="B189" s="142"/>
      <c r="C189" s="142"/>
      <c r="D189" s="144"/>
      <c r="E189" s="144"/>
      <c r="F189" s="145"/>
      <c r="G189" s="144"/>
      <c r="H189" s="37"/>
      <c r="J189" s="146"/>
      <c r="K189" s="147"/>
      <c r="N189" s="149"/>
      <c r="O189" s="149"/>
      <c r="P189" s="149"/>
      <c r="R189" s="37"/>
    </row>
    <row r="190" spans="1:18" s="148" customFormat="1" ht="15">
      <c r="A190" s="143"/>
      <c r="B190" s="142"/>
      <c r="C190" s="142"/>
      <c r="D190" s="144"/>
      <c r="E190" s="144"/>
      <c r="F190" s="145"/>
      <c r="G190" s="144"/>
      <c r="H190" s="37"/>
      <c r="J190" s="146"/>
      <c r="K190" s="147"/>
      <c r="N190" s="149"/>
      <c r="O190" s="149"/>
      <c r="P190" s="149"/>
      <c r="R190" s="37"/>
    </row>
    <row r="191" spans="1:18" s="148" customFormat="1" ht="15">
      <c r="A191" s="143"/>
      <c r="B191" s="142"/>
      <c r="C191" s="142"/>
      <c r="D191" s="144"/>
      <c r="E191" s="144"/>
      <c r="F191" s="145"/>
      <c r="G191" s="144"/>
      <c r="H191" s="37"/>
      <c r="J191" s="146"/>
      <c r="K191" s="147"/>
      <c r="N191" s="149"/>
      <c r="O191" s="149"/>
      <c r="P191" s="149"/>
      <c r="R191" s="37"/>
    </row>
  </sheetData>
  <sheetProtection password="CF54" sheet="1"/>
  <mergeCells count="45">
    <mergeCell ref="F20:H20"/>
    <mergeCell ref="L20:N20"/>
    <mergeCell ref="F21:H21"/>
    <mergeCell ref="L21:N21"/>
    <mergeCell ref="F23:H23"/>
    <mergeCell ref="L23:N23"/>
    <mergeCell ref="R23:T23"/>
    <mergeCell ref="F24:H24"/>
    <mergeCell ref="L24:N24"/>
    <mergeCell ref="R24:T24"/>
    <mergeCell ref="F26:H26"/>
    <mergeCell ref="M26:O26"/>
    <mergeCell ref="P26:R26"/>
    <mergeCell ref="F27:H27"/>
    <mergeCell ref="M27:O27"/>
    <mergeCell ref="P27:R27"/>
    <mergeCell ref="L49:N49"/>
    <mergeCell ref="B54:H54"/>
    <mergeCell ref="B57:H57"/>
    <mergeCell ref="B60:H60"/>
    <mergeCell ref="B62:D62"/>
    <mergeCell ref="B63:H63"/>
    <mergeCell ref="B65:D65"/>
    <mergeCell ref="B66:H66"/>
    <mergeCell ref="K66:Q66"/>
    <mergeCell ref="K67:Q67"/>
    <mergeCell ref="B68:D68"/>
    <mergeCell ref="B69:H69"/>
    <mergeCell ref="B71:D71"/>
    <mergeCell ref="B72:H72"/>
    <mergeCell ref="J72:P72"/>
    <mergeCell ref="B74:D74"/>
    <mergeCell ref="B75:H75"/>
    <mergeCell ref="N75:P75"/>
    <mergeCell ref="R75:T75"/>
    <mergeCell ref="V75:AB75"/>
    <mergeCell ref="AC75:AI75"/>
    <mergeCell ref="B81:H81"/>
    <mergeCell ref="L81:R81"/>
    <mergeCell ref="AJ75:AP75"/>
    <mergeCell ref="B77:D77"/>
    <mergeCell ref="K77:Q77"/>
    <mergeCell ref="B78:H78"/>
    <mergeCell ref="L78:N78"/>
    <mergeCell ref="B80:D80"/>
  </mergeCells>
  <conditionalFormatting sqref="H160:H161 H169 H171 H173 H175 H120 H122 H124 H126 H128 H130 H132 H134 H136 H118 H114 H116 H96 N49 F83:H83 H84:H88 H90 H92 H94 H103 H105 H107:H109 H56 H58:H59 H61:H62 H64:H65 H67:H68 H70:H71 H73:H74 D68 D62 D71 D65 D74 D77 D80 H77:H82 H138:H140 H177:H65536 H98:H101 H111:H112 H7:H53 H157:H158">
    <cfRule type="cellIs" priority="92" dxfId="84" operator="equal" stopIfTrue="1">
      <formula>0</formula>
    </cfRule>
  </conditionalFormatting>
  <conditionalFormatting sqref="F168 F170 F172 F174 F156 F119 F121 F123 F125 F127 F129 F131 F133 F135 H135 F113 F115 F117 F89 H89 F91 F93 F95 F102 F104 F110 F97 H91 H93 H95 H97 H102 H104 H110 H113 H115 H117 H119 H121 H123 H125 H127 H129 H131 H133 H156">
    <cfRule type="cellIs" priority="93" dxfId="85" operator="greaterThan" stopIfTrue="1">
      <formula>0</formula>
    </cfRule>
    <cfRule type="cellIs" priority="94" dxfId="86" operator="equal" stopIfTrue="1">
      <formula>0</formula>
    </cfRule>
  </conditionalFormatting>
  <conditionalFormatting sqref="D83:E83">
    <cfRule type="cellIs" priority="95" dxfId="87" operator="equal" stopIfTrue="1">
      <formula>0</formula>
    </cfRule>
  </conditionalFormatting>
  <conditionalFormatting sqref="R81">
    <cfRule type="cellIs" priority="76" dxfId="84" operator="equal" stopIfTrue="1">
      <formula>0</formula>
    </cfRule>
  </conditionalFormatting>
  <conditionalFormatting sqref="D160:D161 D168:D65536 D1:D140 D156:D158">
    <cfRule type="cellIs" priority="75" dxfId="88" operator="equal" stopIfTrue="1">
      <formula>0</formula>
    </cfRule>
  </conditionalFormatting>
  <conditionalFormatting sqref="F164">
    <cfRule type="cellIs" priority="73" dxfId="85" operator="greaterThan" stopIfTrue="1">
      <formula>0</formula>
    </cfRule>
    <cfRule type="cellIs" priority="74" dxfId="86" operator="equal" stopIfTrue="1">
      <formula>0</formula>
    </cfRule>
  </conditionalFormatting>
  <conditionalFormatting sqref="D164:D165">
    <cfRule type="cellIs" priority="72" dxfId="88" operator="equal" stopIfTrue="1">
      <formula>0</formula>
    </cfRule>
  </conditionalFormatting>
  <conditionalFormatting sqref="H142 H144">
    <cfRule type="cellIs" priority="58" dxfId="84" operator="equal" stopIfTrue="1">
      <formula>0</formula>
    </cfRule>
  </conditionalFormatting>
  <conditionalFormatting sqref="F141 F143">
    <cfRule type="cellIs" priority="56" dxfId="85" operator="greaterThan" stopIfTrue="1">
      <formula>0</formula>
    </cfRule>
    <cfRule type="cellIs" priority="57" dxfId="86" operator="equal" stopIfTrue="1">
      <formula>0</formula>
    </cfRule>
  </conditionalFormatting>
  <conditionalFormatting sqref="H153 H151 H149 H147 H145 H155">
    <cfRule type="cellIs" priority="53" dxfId="84" operator="equal" stopIfTrue="1">
      <formula>0</formula>
    </cfRule>
  </conditionalFormatting>
  <conditionalFormatting sqref="F146 F148 F150 F152 F154">
    <cfRule type="cellIs" priority="54" dxfId="85" operator="greaterThan" stopIfTrue="1">
      <formula>0</formula>
    </cfRule>
    <cfRule type="cellIs" priority="55" dxfId="86" operator="equal" stopIfTrue="1">
      <formula>0</formula>
    </cfRule>
  </conditionalFormatting>
  <conditionalFormatting sqref="D145:D155">
    <cfRule type="cellIs" priority="52" dxfId="88" operator="equal" stopIfTrue="1">
      <formula>0</formula>
    </cfRule>
  </conditionalFormatting>
  <conditionalFormatting sqref="F159">
    <cfRule type="cellIs" priority="50" dxfId="85" operator="greaterThan" stopIfTrue="1">
      <formula>0</formula>
    </cfRule>
    <cfRule type="cellIs" priority="51" dxfId="86" operator="equal" stopIfTrue="1">
      <formula>0</formula>
    </cfRule>
  </conditionalFormatting>
  <conditionalFormatting sqref="D159">
    <cfRule type="cellIs" priority="49" dxfId="88" operator="equal" stopIfTrue="1">
      <formula>0</formula>
    </cfRule>
  </conditionalFormatting>
  <conditionalFormatting sqref="F162">
    <cfRule type="cellIs" priority="47" dxfId="85" operator="greaterThan" stopIfTrue="1">
      <formula>0</formula>
    </cfRule>
    <cfRule type="cellIs" priority="48" dxfId="86" operator="equal" stopIfTrue="1">
      <formula>0</formula>
    </cfRule>
  </conditionalFormatting>
  <conditionalFormatting sqref="D162:D163">
    <cfRule type="cellIs" priority="46" dxfId="88" operator="equal" stopIfTrue="1">
      <formula>0</formula>
    </cfRule>
  </conditionalFormatting>
  <conditionalFormatting sqref="H167">
    <cfRule type="cellIs" priority="45" dxfId="84" operator="equal" stopIfTrue="1">
      <formula>0</formula>
    </cfRule>
  </conditionalFormatting>
  <conditionalFormatting sqref="D167">
    <cfRule type="cellIs" priority="44" dxfId="88" operator="equal" stopIfTrue="1">
      <formula>0</formula>
    </cfRule>
  </conditionalFormatting>
  <conditionalFormatting sqref="D166">
    <cfRule type="cellIs" priority="42" dxfId="88" operator="equal" stopIfTrue="1">
      <formula>0</formula>
    </cfRule>
    <cfRule type="cellIs" priority="43" dxfId="88" operator="equal" stopIfTrue="1">
      <formula>0</formula>
    </cfRule>
  </conditionalFormatting>
  <conditionalFormatting sqref="H141">
    <cfRule type="cellIs" priority="29" dxfId="85" operator="greaterThan" stopIfTrue="1">
      <formula>0</formula>
    </cfRule>
    <cfRule type="cellIs" priority="30" dxfId="86" operator="equal" stopIfTrue="1">
      <formula>0</formula>
    </cfRule>
  </conditionalFormatting>
  <conditionalFormatting sqref="H143">
    <cfRule type="cellIs" priority="27" dxfId="85" operator="greaterThan" stopIfTrue="1">
      <formula>0</formula>
    </cfRule>
    <cfRule type="cellIs" priority="28" dxfId="86" operator="equal" stopIfTrue="1">
      <formula>0</formula>
    </cfRule>
  </conditionalFormatting>
  <conditionalFormatting sqref="H146">
    <cfRule type="cellIs" priority="25" dxfId="85" operator="greaterThan" stopIfTrue="1">
      <formula>0</formula>
    </cfRule>
    <cfRule type="cellIs" priority="26" dxfId="86" operator="equal" stopIfTrue="1">
      <formula>0</formula>
    </cfRule>
  </conditionalFormatting>
  <conditionalFormatting sqref="H148">
    <cfRule type="cellIs" priority="23" dxfId="85" operator="greaterThan" stopIfTrue="1">
      <formula>0</formula>
    </cfRule>
    <cfRule type="cellIs" priority="24" dxfId="86" operator="equal" stopIfTrue="1">
      <formula>0</formula>
    </cfRule>
  </conditionalFormatting>
  <conditionalFormatting sqref="H150">
    <cfRule type="cellIs" priority="21" dxfId="85" operator="greaterThan" stopIfTrue="1">
      <formula>0</formula>
    </cfRule>
    <cfRule type="cellIs" priority="22" dxfId="86" operator="equal" stopIfTrue="1">
      <formula>0</formula>
    </cfRule>
  </conditionalFormatting>
  <conditionalFormatting sqref="H152">
    <cfRule type="cellIs" priority="19" dxfId="85" operator="greaterThan" stopIfTrue="1">
      <formula>0</formula>
    </cfRule>
    <cfRule type="cellIs" priority="20" dxfId="86" operator="equal" stopIfTrue="1">
      <formula>0</formula>
    </cfRule>
  </conditionalFormatting>
  <conditionalFormatting sqref="H154">
    <cfRule type="cellIs" priority="17" dxfId="85" operator="greaterThan" stopIfTrue="1">
      <formula>0</formula>
    </cfRule>
    <cfRule type="cellIs" priority="18" dxfId="86" operator="equal" stopIfTrue="1">
      <formula>0</formula>
    </cfRule>
  </conditionalFormatting>
  <conditionalFormatting sqref="H159">
    <cfRule type="cellIs" priority="15" dxfId="85" operator="greaterThan" stopIfTrue="1">
      <formula>0</formula>
    </cfRule>
    <cfRule type="cellIs" priority="16" dxfId="86" operator="equal" stopIfTrue="1">
      <formula>0</formula>
    </cfRule>
  </conditionalFormatting>
  <conditionalFormatting sqref="H162">
    <cfRule type="cellIs" priority="13" dxfId="85" operator="greaterThan" stopIfTrue="1">
      <formula>0</formula>
    </cfRule>
    <cfRule type="cellIs" priority="14" dxfId="86" operator="equal" stopIfTrue="1">
      <formula>0</formula>
    </cfRule>
  </conditionalFormatting>
  <conditionalFormatting sqref="H164">
    <cfRule type="cellIs" priority="11" dxfId="85" operator="greaterThan" stopIfTrue="1">
      <formula>0</formula>
    </cfRule>
    <cfRule type="cellIs" priority="12" dxfId="86" operator="equal" stopIfTrue="1">
      <formula>0</formula>
    </cfRule>
  </conditionalFormatting>
  <conditionalFormatting sqref="H166">
    <cfRule type="cellIs" priority="9" dxfId="85" operator="greaterThan" stopIfTrue="1">
      <formula>0</formula>
    </cfRule>
    <cfRule type="cellIs" priority="10" dxfId="86" operator="equal" stopIfTrue="1">
      <formula>0</formula>
    </cfRule>
  </conditionalFormatting>
  <conditionalFormatting sqref="H168">
    <cfRule type="cellIs" priority="7" dxfId="85" operator="greaterThan" stopIfTrue="1">
      <formula>0</formula>
    </cfRule>
    <cfRule type="cellIs" priority="8" dxfId="86" operator="equal" stopIfTrue="1">
      <formula>0</formula>
    </cfRule>
  </conditionalFormatting>
  <conditionalFormatting sqref="H170">
    <cfRule type="cellIs" priority="5" dxfId="85" operator="greaterThan" stopIfTrue="1">
      <formula>0</formula>
    </cfRule>
    <cfRule type="cellIs" priority="6" dxfId="86" operator="equal" stopIfTrue="1">
      <formula>0</formula>
    </cfRule>
  </conditionalFormatting>
  <conditionalFormatting sqref="H172">
    <cfRule type="cellIs" priority="3" dxfId="85" operator="greaterThan" stopIfTrue="1">
      <formula>0</formula>
    </cfRule>
    <cfRule type="cellIs" priority="4" dxfId="86" operator="equal" stopIfTrue="1">
      <formula>0</formula>
    </cfRule>
  </conditionalFormatting>
  <conditionalFormatting sqref="H174">
    <cfRule type="cellIs" priority="1" dxfId="85" operator="greaterThan" stopIfTrue="1">
      <formula>0</formula>
    </cfRule>
    <cfRule type="cellIs" priority="2" dxfId="86" operator="equal" stopIfTrue="1">
      <formula>0</formula>
    </cfRule>
  </conditionalFormatting>
  <printOptions/>
  <pageMargins left="1.1811023622047243" right="0.7086614173228346" top="0.984251968503937" bottom="0.7480314960629921" header="0.31496062992125984" footer="0.31496062992125984"/>
  <pageSetup horizontalDpi="600" verticalDpi="600" orientation="portrait" paperSize="9" scale="88" r:id="rId1"/>
  <headerFooter alignWithMargins="0">
    <oddHeader>&amp;R&amp;"Arial,Navadno"&amp;9&amp;A</oddHeader>
    <oddFooter>&amp;C&amp;"Arial,Navadno"&amp;10&amp;P/&amp;N</oddFooter>
  </headerFooter>
  <rowBreaks count="5" manualBreakCount="5">
    <brk id="82" max="7" man="1"/>
    <brk id="102" max="7" man="1"/>
    <brk id="137" max="7" man="1"/>
    <brk id="154" max="7" man="1"/>
    <brk id="164" max="7" man="1"/>
  </rowBreaks>
</worksheet>
</file>

<file path=xl/worksheets/sheet3.xml><?xml version="1.0" encoding="utf-8"?>
<worksheet xmlns="http://schemas.openxmlformats.org/spreadsheetml/2006/main" xmlns:r="http://schemas.openxmlformats.org/officeDocument/2006/relationships">
  <dimension ref="A1:AP191"/>
  <sheetViews>
    <sheetView view="pageBreakPreview" zoomScale="80" zoomScaleNormal="90" zoomScaleSheetLayoutView="80" zoomScalePageLayoutView="0" workbookViewId="0" topLeftCell="A74">
      <selection activeCell="B87" sqref="B87"/>
    </sheetView>
  </sheetViews>
  <sheetFormatPr defaultColWidth="8.59765625" defaultRowHeight="15.75"/>
  <cols>
    <col min="1" max="1" width="6.796875" style="122" customWidth="1"/>
    <col min="2" max="2" width="28.59765625" style="141" customWidth="1"/>
    <col min="3" max="3" width="6.796875" style="141" customWidth="1"/>
    <col min="4" max="4" width="8.5" style="35" customWidth="1"/>
    <col min="5" max="5" width="1.59765625" style="35" customWidth="1"/>
    <col min="6" max="6" width="11.59765625" style="36" customWidth="1"/>
    <col min="7" max="7" width="1.59765625" style="35" customWidth="1"/>
    <col min="8" max="8" width="11.59765625" style="37" customWidth="1"/>
    <col min="9" max="9" width="4.796875" style="38" customWidth="1"/>
    <col min="10" max="10" width="65.8984375" style="39" customWidth="1"/>
    <col min="11" max="11" width="24" style="40" customWidth="1"/>
    <col min="12" max="12" width="25.5" style="38" customWidth="1"/>
    <col min="13" max="13" width="28.796875" style="38" customWidth="1"/>
    <col min="14" max="14" width="28.5" style="41" customWidth="1"/>
    <col min="15" max="15" width="8.59765625" style="41" customWidth="1"/>
    <col min="16" max="16" width="41.3984375" style="41" customWidth="1"/>
    <col min="17" max="17" width="30.796875" style="38" customWidth="1"/>
    <col min="18" max="18" width="11.19921875" style="42" customWidth="1"/>
    <col min="19" max="16384" width="8.59765625" style="38" customWidth="1"/>
  </cols>
  <sheetData>
    <row r="1" spans="1:17" s="17" customFormat="1" ht="15.75" customHeight="1">
      <c r="A1" s="11"/>
      <c r="B1" s="12" t="s">
        <v>52</v>
      </c>
      <c r="C1" s="150" t="s">
        <v>147</v>
      </c>
      <c r="D1" s="13"/>
      <c r="E1" s="13"/>
      <c r="F1" s="14"/>
      <c r="G1" s="15"/>
      <c r="H1" s="16"/>
      <c r="Q1" s="18"/>
    </row>
    <row r="2" spans="1:17" s="17" customFormat="1" ht="15.75" customHeight="1">
      <c r="A2" s="11"/>
      <c r="B2" s="12"/>
      <c r="C2" s="150"/>
      <c r="D2" s="13"/>
      <c r="E2" s="13"/>
      <c r="F2" s="14"/>
      <c r="G2" s="15"/>
      <c r="H2" s="16"/>
      <c r="Q2" s="18"/>
    </row>
    <row r="3" spans="1:17" s="129" customFormat="1" ht="15.75" customHeight="1">
      <c r="A3" s="123"/>
      <c r="B3" s="124" t="s">
        <v>51</v>
      </c>
      <c r="C3" s="131" t="s">
        <v>151</v>
      </c>
      <c r="D3" s="126"/>
      <c r="E3" s="135"/>
      <c r="F3" s="74"/>
      <c r="G3" s="127"/>
      <c r="H3" s="128"/>
      <c r="Q3" s="130"/>
    </row>
    <row r="4" spans="1:17" s="17" customFormat="1" ht="15">
      <c r="A4" s="11"/>
      <c r="B4" s="12" t="s">
        <v>53</v>
      </c>
      <c r="C4" s="131" t="s">
        <v>164</v>
      </c>
      <c r="D4" s="20"/>
      <c r="E4" s="21"/>
      <c r="F4" s="20"/>
      <c r="G4" s="22"/>
      <c r="K4" s="93"/>
      <c r="Q4" s="23"/>
    </row>
    <row r="5" spans="1:17" s="17" customFormat="1" ht="15">
      <c r="A5" s="11"/>
      <c r="B5" s="12" t="s">
        <v>54</v>
      </c>
      <c r="C5" s="137" t="s">
        <v>149</v>
      </c>
      <c r="D5" s="13"/>
      <c r="E5" s="19"/>
      <c r="F5" s="14"/>
      <c r="G5" s="22"/>
      <c r="Q5" s="18"/>
    </row>
    <row r="6" spans="1:17" s="24" customFormat="1" ht="15">
      <c r="A6" s="11"/>
      <c r="B6" s="12"/>
      <c r="C6" s="139" t="s">
        <v>150</v>
      </c>
      <c r="D6" s="20"/>
      <c r="E6" s="21"/>
      <c r="F6" s="20"/>
      <c r="G6" s="22"/>
      <c r="I6" s="25"/>
      <c r="J6" s="26"/>
      <c r="K6" s="94"/>
      <c r="M6" s="27"/>
      <c r="N6" s="27"/>
      <c r="O6" s="27"/>
      <c r="Q6" s="23"/>
    </row>
    <row r="7" spans="1:18" s="6" customFormat="1" ht="15">
      <c r="A7" s="1"/>
      <c r="B7" s="5"/>
      <c r="C7" s="5"/>
      <c r="D7" s="33"/>
      <c r="E7" s="33"/>
      <c r="F7" s="4"/>
      <c r="G7" s="33"/>
      <c r="H7" s="3"/>
      <c r="J7" s="7"/>
      <c r="K7" s="8"/>
      <c r="N7" s="9"/>
      <c r="O7" s="9"/>
      <c r="P7" s="9"/>
      <c r="R7" s="2"/>
    </row>
    <row r="8" spans="1:18" s="6" customFormat="1" ht="17.25">
      <c r="A8" s="1" t="s">
        <v>55</v>
      </c>
      <c r="B8" s="28" t="s">
        <v>85</v>
      </c>
      <c r="C8" s="28"/>
      <c r="D8" s="29"/>
      <c r="E8" s="29"/>
      <c r="F8" s="30"/>
      <c r="G8" s="29"/>
      <c r="H8" s="31"/>
      <c r="J8" s="7"/>
      <c r="K8" s="8"/>
      <c r="N8" s="9"/>
      <c r="O8" s="9"/>
      <c r="P8" s="9"/>
      <c r="R8" s="32"/>
    </row>
    <row r="9" spans="1:18" s="6" customFormat="1" ht="15">
      <c r="A9" s="1"/>
      <c r="B9" s="29"/>
      <c r="C9" s="29"/>
      <c r="D9" s="29"/>
      <c r="E9" s="29"/>
      <c r="F9" s="30"/>
      <c r="G9" s="29"/>
      <c r="H9" s="31"/>
      <c r="J9" s="7"/>
      <c r="K9" s="8"/>
      <c r="N9" s="9"/>
      <c r="O9" s="9"/>
      <c r="P9" s="9"/>
      <c r="R9" s="32"/>
    </row>
    <row r="10" spans="1:18" s="6" customFormat="1" ht="15">
      <c r="A10" s="1"/>
      <c r="B10" s="5"/>
      <c r="C10" s="5"/>
      <c r="D10" s="33"/>
      <c r="E10" s="33"/>
      <c r="F10" s="4"/>
      <c r="G10" s="33"/>
      <c r="H10" s="3"/>
      <c r="J10" s="7"/>
      <c r="K10" s="8"/>
      <c r="N10" s="9"/>
      <c r="O10" s="9"/>
      <c r="P10" s="9"/>
      <c r="R10" s="2"/>
    </row>
    <row r="11" spans="1:18" s="46" customFormat="1" ht="15">
      <c r="A11" s="64" t="s">
        <v>56</v>
      </c>
      <c r="B11" s="55" t="s">
        <v>57</v>
      </c>
      <c r="C11" s="55"/>
      <c r="D11" s="56"/>
      <c r="F11" s="57"/>
      <c r="H11" s="58"/>
      <c r="J11" s="44"/>
      <c r="K11" s="45"/>
      <c r="N11" s="47"/>
      <c r="O11" s="47"/>
      <c r="P11" s="47"/>
      <c r="R11" s="59"/>
    </row>
    <row r="12" spans="1:18" s="46" customFormat="1" ht="15">
      <c r="A12" s="64"/>
      <c r="B12" s="55"/>
      <c r="C12" s="55"/>
      <c r="D12" s="56"/>
      <c r="F12" s="57"/>
      <c r="H12" s="58"/>
      <c r="J12" s="44"/>
      <c r="K12" s="45"/>
      <c r="N12" s="47"/>
      <c r="O12" s="47"/>
      <c r="P12" s="47"/>
      <c r="R12" s="59"/>
    </row>
    <row r="13" spans="1:18" s="46" customFormat="1" ht="33.75" customHeight="1">
      <c r="A13" s="210" t="s">
        <v>67</v>
      </c>
      <c r="B13" s="204" t="s">
        <v>136</v>
      </c>
      <c r="C13" s="204"/>
      <c r="D13" s="179"/>
      <c r="E13" s="179"/>
      <c r="F13" s="211"/>
      <c r="G13" s="179"/>
      <c r="H13" s="181">
        <f>H106</f>
        <v>0</v>
      </c>
      <c r="I13" s="84"/>
      <c r="J13" s="44"/>
      <c r="K13" s="45"/>
      <c r="L13" s="212"/>
      <c r="N13" s="47"/>
      <c r="O13" s="47"/>
      <c r="P13" s="47"/>
      <c r="R13" s="183"/>
    </row>
    <row r="14" spans="1:20" s="6" customFormat="1" ht="15.75" customHeight="1">
      <c r="A14" s="210" t="s">
        <v>70</v>
      </c>
      <c r="B14" s="204" t="s">
        <v>58</v>
      </c>
      <c r="C14" s="204"/>
      <c r="D14" s="179"/>
      <c r="E14" s="179"/>
      <c r="F14" s="211"/>
      <c r="G14" s="179"/>
      <c r="H14" s="181">
        <f>H139</f>
        <v>0</v>
      </c>
      <c r="I14" s="84"/>
      <c r="J14" s="7"/>
      <c r="K14" s="8"/>
      <c r="L14" s="213"/>
      <c r="N14" s="9"/>
      <c r="O14" s="9"/>
      <c r="P14" s="9"/>
      <c r="R14" s="231"/>
      <c r="S14" s="88"/>
      <c r="T14" s="88"/>
    </row>
    <row r="15" spans="1:20" s="6" customFormat="1" ht="15">
      <c r="A15" s="210" t="s">
        <v>77</v>
      </c>
      <c r="B15" s="204" t="s">
        <v>59</v>
      </c>
      <c r="C15" s="204"/>
      <c r="D15" s="179"/>
      <c r="E15" s="179"/>
      <c r="F15" s="211"/>
      <c r="G15" s="179"/>
      <c r="H15" s="181">
        <f>H169</f>
        <v>0</v>
      </c>
      <c r="I15" s="84"/>
      <c r="J15" s="7"/>
      <c r="K15" s="8"/>
      <c r="L15" s="213"/>
      <c r="N15" s="9"/>
      <c r="O15" s="9"/>
      <c r="P15" s="9"/>
      <c r="R15" s="231"/>
      <c r="S15" s="88"/>
      <c r="T15" s="88"/>
    </row>
    <row r="16" spans="1:20" s="197" customFormat="1" ht="30.75">
      <c r="A16" s="210" t="s">
        <v>2</v>
      </c>
      <c r="B16" s="204" t="s">
        <v>75</v>
      </c>
      <c r="C16" s="204"/>
      <c r="D16" s="179"/>
      <c r="E16" s="179"/>
      <c r="F16" s="211"/>
      <c r="G16" s="179"/>
      <c r="H16" s="181">
        <f>H175</f>
        <v>0</v>
      </c>
      <c r="I16" s="84"/>
      <c r="R16" s="231"/>
      <c r="S16" s="234"/>
      <c r="T16" s="234"/>
    </row>
    <row r="17" spans="1:20" s="6" customFormat="1" ht="15">
      <c r="A17" s="210"/>
      <c r="B17" s="204"/>
      <c r="C17" s="204"/>
      <c r="D17" s="179"/>
      <c r="E17" s="179"/>
      <c r="F17" s="211"/>
      <c r="G17" s="179"/>
      <c r="H17" s="184"/>
      <c r="J17" s="7"/>
      <c r="K17" s="8"/>
      <c r="L17" s="213"/>
      <c r="N17" s="9"/>
      <c r="O17" s="9"/>
      <c r="P17" s="9"/>
      <c r="R17" s="231"/>
      <c r="S17" s="88"/>
      <c r="T17" s="88"/>
    </row>
    <row r="18" spans="1:20" s="6" customFormat="1" ht="15.75" thickBot="1">
      <c r="A18" s="210"/>
      <c r="B18" s="214" t="s">
        <v>86</v>
      </c>
      <c r="C18" s="214"/>
      <c r="D18" s="215"/>
      <c r="E18" s="215"/>
      <c r="F18" s="216"/>
      <c r="G18" s="215"/>
      <c r="H18" s="217">
        <f>SUM(H13:H17)</f>
        <v>0</v>
      </c>
      <c r="I18" s="84"/>
      <c r="J18" s="7"/>
      <c r="K18" s="218"/>
      <c r="L18" s="219"/>
      <c r="N18" s="9"/>
      <c r="O18" s="9"/>
      <c r="P18" s="9"/>
      <c r="R18" s="231"/>
      <c r="S18" s="88"/>
      <c r="T18" s="88"/>
    </row>
    <row r="19" spans="1:20" s="6" customFormat="1" ht="15">
      <c r="A19" s="1"/>
      <c r="B19" s="5"/>
      <c r="C19" s="5"/>
      <c r="D19" s="33"/>
      <c r="E19" s="33"/>
      <c r="F19" s="4"/>
      <c r="G19" s="33"/>
      <c r="H19" s="3"/>
      <c r="J19" s="226"/>
      <c r="K19" s="8"/>
      <c r="N19" s="9"/>
      <c r="O19" s="9"/>
      <c r="P19" s="9"/>
      <c r="R19" s="87"/>
      <c r="S19" s="88"/>
      <c r="T19" s="88"/>
    </row>
    <row r="20" spans="1:20" s="6" customFormat="1" ht="15.75" customHeight="1">
      <c r="A20" s="1"/>
      <c r="B20" s="5"/>
      <c r="C20" s="5"/>
      <c r="D20" s="33"/>
      <c r="E20" s="33"/>
      <c r="F20" s="4"/>
      <c r="G20" s="33"/>
      <c r="H20" s="3"/>
      <c r="J20" s="7"/>
      <c r="K20" s="8"/>
      <c r="N20" s="9"/>
      <c r="O20" s="9"/>
      <c r="P20" s="9"/>
      <c r="R20" s="87"/>
      <c r="S20" s="88"/>
      <c r="T20" s="88"/>
    </row>
    <row r="21" spans="1:20" s="6" customFormat="1" ht="15.75" customHeight="1">
      <c r="A21" s="1"/>
      <c r="B21" s="5"/>
      <c r="C21" s="5"/>
      <c r="D21" s="33"/>
      <c r="E21" s="33"/>
      <c r="F21" s="268"/>
      <c r="G21" s="269"/>
      <c r="H21" s="269"/>
      <c r="J21" s="7"/>
      <c r="K21" s="8"/>
      <c r="L21" s="257"/>
      <c r="M21" s="257"/>
      <c r="N21" s="257"/>
      <c r="O21" s="9"/>
      <c r="P21" s="220"/>
      <c r="R21" s="87"/>
      <c r="S21" s="88"/>
      <c r="T21" s="88"/>
    </row>
    <row r="22" spans="1:20" s="6" customFormat="1" ht="15.75" customHeight="1">
      <c r="A22" s="1"/>
      <c r="B22" s="5"/>
      <c r="C22" s="5"/>
      <c r="D22" s="33"/>
      <c r="E22" s="33"/>
      <c r="F22" s="262"/>
      <c r="G22" s="262"/>
      <c r="H22" s="262"/>
      <c r="J22" s="7"/>
      <c r="K22" s="8"/>
      <c r="L22" s="257"/>
      <c r="M22" s="257"/>
      <c r="N22" s="257"/>
      <c r="O22" s="9"/>
      <c r="P22" s="220"/>
      <c r="R22" s="87"/>
      <c r="S22" s="88"/>
      <c r="T22" s="88"/>
    </row>
    <row r="23" spans="1:20" s="6" customFormat="1" ht="15.75" customHeight="1">
      <c r="A23" s="1"/>
      <c r="B23" s="5"/>
      <c r="C23" s="5"/>
      <c r="D23" s="33"/>
      <c r="E23" s="33"/>
      <c r="F23" s="4"/>
      <c r="G23" s="33"/>
      <c r="H23" s="3"/>
      <c r="J23" s="7"/>
      <c r="K23" s="8"/>
      <c r="N23" s="9"/>
      <c r="O23" s="9"/>
      <c r="P23" s="9"/>
      <c r="R23" s="87"/>
      <c r="S23" s="88"/>
      <c r="T23" s="88"/>
    </row>
    <row r="24" spans="1:20" s="6" customFormat="1" ht="15.75" customHeight="1">
      <c r="A24" s="1"/>
      <c r="B24" s="5"/>
      <c r="C24" s="5"/>
      <c r="D24" s="33"/>
      <c r="E24" s="33"/>
      <c r="F24" s="274"/>
      <c r="G24" s="275"/>
      <c r="H24" s="275"/>
      <c r="J24" s="7"/>
      <c r="K24" s="8"/>
      <c r="L24" s="268"/>
      <c r="M24" s="269"/>
      <c r="N24" s="269"/>
      <c r="O24" s="9"/>
      <c r="P24" s="222"/>
      <c r="R24" s="274"/>
      <c r="S24" s="275"/>
      <c r="T24" s="275"/>
    </row>
    <row r="25" spans="1:20" s="6" customFormat="1" ht="15.75" customHeight="1">
      <c r="A25" s="1"/>
      <c r="B25" s="5"/>
      <c r="C25" s="5"/>
      <c r="D25" s="33"/>
      <c r="E25" s="33"/>
      <c r="F25" s="270"/>
      <c r="G25" s="271"/>
      <c r="H25" s="271"/>
      <c r="J25" s="7"/>
      <c r="K25" s="8"/>
      <c r="L25" s="262"/>
      <c r="M25" s="272"/>
      <c r="N25" s="272"/>
      <c r="O25" s="9"/>
      <c r="P25" s="223"/>
      <c r="R25" s="270"/>
      <c r="S25" s="270"/>
      <c r="T25" s="270"/>
    </row>
    <row r="26" spans="1:20" s="6" customFormat="1" ht="15.75" customHeight="1">
      <c r="A26" s="1"/>
      <c r="B26" s="5"/>
      <c r="C26" s="5"/>
      <c r="D26" s="33"/>
      <c r="E26" s="33"/>
      <c r="F26" s="4"/>
      <c r="G26" s="33"/>
      <c r="H26" s="3"/>
      <c r="J26" s="7"/>
      <c r="K26" s="8"/>
      <c r="N26" s="9"/>
      <c r="O26" s="9"/>
      <c r="P26" s="9"/>
      <c r="R26" s="87"/>
      <c r="S26" s="88"/>
      <c r="T26" s="88"/>
    </row>
    <row r="27" spans="1:18" s="6" customFormat="1" ht="15.75" customHeight="1">
      <c r="A27" s="1"/>
      <c r="B27" s="5"/>
      <c r="C27" s="5"/>
      <c r="D27" s="33"/>
      <c r="E27" s="33"/>
      <c r="F27" s="268"/>
      <c r="G27" s="263"/>
      <c r="H27" s="263"/>
      <c r="J27" s="7"/>
      <c r="K27" s="8"/>
      <c r="L27" s="5"/>
      <c r="M27" s="273"/>
      <c r="N27" s="273"/>
      <c r="O27" s="273"/>
      <c r="P27" s="268"/>
      <c r="Q27" s="263"/>
      <c r="R27" s="263"/>
    </row>
    <row r="28" spans="1:20" s="6" customFormat="1" ht="15.75" customHeight="1">
      <c r="A28" s="1"/>
      <c r="B28" s="5"/>
      <c r="C28" s="5"/>
      <c r="D28" s="33"/>
      <c r="E28" s="33"/>
      <c r="F28" s="266"/>
      <c r="G28" s="266"/>
      <c r="H28" s="266"/>
      <c r="J28" s="7"/>
      <c r="K28" s="8"/>
      <c r="L28" s="5"/>
      <c r="M28" s="267"/>
      <c r="N28" s="267"/>
      <c r="O28" s="267"/>
      <c r="P28" s="262"/>
      <c r="Q28" s="262"/>
      <c r="R28" s="262"/>
      <c r="T28" s="5"/>
    </row>
    <row r="29" spans="1:20" s="6" customFormat="1" ht="15.75" customHeight="1">
      <c r="A29" s="1"/>
      <c r="B29" s="5"/>
      <c r="C29" s="5"/>
      <c r="D29" s="33"/>
      <c r="E29" s="33"/>
      <c r="F29" s="224"/>
      <c r="G29" s="224"/>
      <c r="H29" s="224"/>
      <c r="J29" s="7"/>
      <c r="K29" s="8"/>
      <c r="L29" s="5"/>
      <c r="M29" s="225"/>
      <c r="N29" s="225"/>
      <c r="O29" s="225"/>
      <c r="P29" s="221"/>
      <c r="Q29" s="221"/>
      <c r="R29" s="221"/>
      <c r="T29" s="5"/>
    </row>
    <row r="30" spans="1:20" s="6" customFormat="1" ht="15.75" customHeight="1">
      <c r="A30" s="1"/>
      <c r="B30" s="5"/>
      <c r="C30" s="5"/>
      <c r="D30" s="33"/>
      <c r="E30" s="33"/>
      <c r="F30" s="224"/>
      <c r="G30" s="224"/>
      <c r="H30" s="224"/>
      <c r="J30" s="7"/>
      <c r="K30" s="8"/>
      <c r="L30" s="5"/>
      <c r="M30" s="225"/>
      <c r="N30" s="225"/>
      <c r="O30" s="225"/>
      <c r="P30" s="221"/>
      <c r="Q30" s="221"/>
      <c r="R30" s="221"/>
      <c r="T30" s="5"/>
    </row>
    <row r="31" spans="1:20" s="6" customFormat="1" ht="15.75" customHeight="1">
      <c r="A31" s="1"/>
      <c r="B31" s="5"/>
      <c r="C31" s="5"/>
      <c r="D31" s="33"/>
      <c r="E31" s="33"/>
      <c r="F31" s="224"/>
      <c r="G31" s="224"/>
      <c r="H31" s="224"/>
      <c r="J31" s="7"/>
      <c r="K31" s="8"/>
      <c r="L31" s="5"/>
      <c r="M31" s="225"/>
      <c r="N31" s="225"/>
      <c r="O31" s="225"/>
      <c r="P31" s="221"/>
      <c r="Q31" s="221"/>
      <c r="R31" s="221"/>
      <c r="T31" s="5"/>
    </row>
    <row r="32" spans="1:20" s="6" customFormat="1" ht="15.75" customHeight="1">
      <c r="A32" s="1"/>
      <c r="B32" s="5"/>
      <c r="C32" s="5"/>
      <c r="D32" s="33"/>
      <c r="E32" s="33"/>
      <c r="F32" s="224"/>
      <c r="G32" s="224"/>
      <c r="H32" s="224"/>
      <c r="J32" s="7"/>
      <c r="K32" s="8"/>
      <c r="L32" s="5"/>
      <c r="M32" s="225"/>
      <c r="N32" s="225"/>
      <c r="O32" s="225"/>
      <c r="P32" s="221"/>
      <c r="Q32" s="221"/>
      <c r="R32" s="221"/>
      <c r="T32" s="5"/>
    </row>
    <row r="33" spans="1:20" s="6" customFormat="1" ht="15.75" customHeight="1">
      <c r="A33" s="1"/>
      <c r="B33" s="5"/>
      <c r="C33" s="5"/>
      <c r="D33" s="33"/>
      <c r="E33" s="33"/>
      <c r="F33" s="224"/>
      <c r="G33" s="224"/>
      <c r="H33" s="224"/>
      <c r="J33" s="7"/>
      <c r="K33" s="8"/>
      <c r="L33" s="5"/>
      <c r="M33" s="225"/>
      <c r="N33" s="225"/>
      <c r="O33" s="225"/>
      <c r="P33" s="221"/>
      <c r="Q33" s="221"/>
      <c r="R33" s="221"/>
      <c r="T33" s="5"/>
    </row>
    <row r="34" spans="1:20" s="6" customFormat="1" ht="15.75" customHeight="1">
      <c r="A34" s="1"/>
      <c r="B34" s="5"/>
      <c r="C34" s="5"/>
      <c r="D34" s="33"/>
      <c r="E34" s="33"/>
      <c r="F34" s="224"/>
      <c r="G34" s="224"/>
      <c r="H34" s="224"/>
      <c r="J34" s="7"/>
      <c r="K34" s="8"/>
      <c r="L34" s="5"/>
      <c r="M34" s="225"/>
      <c r="N34" s="225"/>
      <c r="O34" s="225"/>
      <c r="P34" s="221"/>
      <c r="Q34" s="221"/>
      <c r="R34" s="221"/>
      <c r="T34" s="5"/>
    </row>
    <row r="35" spans="1:20" s="6" customFormat="1" ht="15.75" customHeight="1">
      <c r="A35" s="1"/>
      <c r="B35" s="5"/>
      <c r="C35" s="5"/>
      <c r="D35" s="33"/>
      <c r="E35" s="33"/>
      <c r="F35" s="224"/>
      <c r="G35" s="224"/>
      <c r="H35" s="224"/>
      <c r="J35" s="7"/>
      <c r="K35" s="8"/>
      <c r="L35" s="5"/>
      <c r="M35" s="225"/>
      <c r="N35" s="225"/>
      <c r="O35" s="225"/>
      <c r="P35" s="221"/>
      <c r="Q35" s="221"/>
      <c r="R35" s="221"/>
      <c r="T35" s="5"/>
    </row>
    <row r="36" spans="1:20" s="6" customFormat="1" ht="15.75" customHeight="1">
      <c r="A36" s="1"/>
      <c r="B36" s="5"/>
      <c r="C36" s="5"/>
      <c r="D36" s="33"/>
      <c r="E36" s="33"/>
      <c r="F36" s="224"/>
      <c r="G36" s="224"/>
      <c r="H36" s="224"/>
      <c r="J36" s="7"/>
      <c r="K36" s="8"/>
      <c r="L36" s="5"/>
      <c r="M36" s="225"/>
      <c r="N36" s="225"/>
      <c r="O36" s="225"/>
      <c r="P36" s="221"/>
      <c r="Q36" s="221"/>
      <c r="R36" s="221"/>
      <c r="T36" s="5"/>
    </row>
    <row r="37" spans="1:20" s="6" customFormat="1" ht="15.75" customHeight="1">
      <c r="A37" s="1"/>
      <c r="B37" s="5"/>
      <c r="C37" s="5"/>
      <c r="D37" s="33"/>
      <c r="E37" s="33"/>
      <c r="F37" s="224"/>
      <c r="G37" s="224"/>
      <c r="H37" s="224"/>
      <c r="J37" s="7"/>
      <c r="K37" s="8"/>
      <c r="L37" s="5"/>
      <c r="M37" s="225"/>
      <c r="N37" s="225"/>
      <c r="O37" s="225"/>
      <c r="P37" s="221"/>
      <c r="Q37" s="221"/>
      <c r="R37" s="221"/>
      <c r="T37" s="5"/>
    </row>
    <row r="38" spans="1:20" s="6" customFormat="1" ht="15.75" customHeight="1">
      <c r="A38" s="1"/>
      <c r="B38" s="5"/>
      <c r="C38" s="5"/>
      <c r="D38" s="33"/>
      <c r="E38" s="33"/>
      <c r="F38" s="224"/>
      <c r="G38" s="224"/>
      <c r="H38" s="224"/>
      <c r="J38" s="7"/>
      <c r="K38" s="8"/>
      <c r="L38" s="5"/>
      <c r="M38" s="225"/>
      <c r="N38" s="225"/>
      <c r="O38" s="225"/>
      <c r="P38" s="221"/>
      <c r="Q38" s="221"/>
      <c r="R38" s="221"/>
      <c r="T38" s="5"/>
    </row>
    <row r="39" spans="1:20" s="6" customFormat="1" ht="15.75" customHeight="1">
      <c r="A39" s="1"/>
      <c r="B39" s="5"/>
      <c r="C39" s="5"/>
      <c r="D39" s="33"/>
      <c r="E39" s="33"/>
      <c r="F39" s="224"/>
      <c r="G39" s="224"/>
      <c r="H39" s="224"/>
      <c r="J39" s="7"/>
      <c r="K39" s="8"/>
      <c r="L39" s="5"/>
      <c r="M39" s="225"/>
      <c r="N39" s="225"/>
      <c r="O39" s="225"/>
      <c r="P39" s="221"/>
      <c r="Q39" s="221"/>
      <c r="R39" s="221"/>
      <c r="T39" s="5"/>
    </row>
    <row r="40" spans="1:20" s="6" customFormat="1" ht="15.75" customHeight="1">
      <c r="A40" s="1"/>
      <c r="B40" s="5"/>
      <c r="C40" s="5"/>
      <c r="D40" s="33"/>
      <c r="E40" s="33"/>
      <c r="F40" s="224"/>
      <c r="G40" s="224"/>
      <c r="H40" s="224"/>
      <c r="J40" s="7"/>
      <c r="K40" s="8"/>
      <c r="L40" s="5"/>
      <c r="M40" s="225"/>
      <c r="N40" s="225"/>
      <c r="O40" s="225"/>
      <c r="P40" s="221"/>
      <c r="Q40" s="221"/>
      <c r="R40" s="221"/>
      <c r="T40" s="5"/>
    </row>
    <row r="41" spans="1:20" s="6" customFormat="1" ht="15.75" customHeight="1">
      <c r="A41" s="1"/>
      <c r="B41" s="5"/>
      <c r="C41" s="5"/>
      <c r="D41" s="33"/>
      <c r="E41" s="33"/>
      <c r="F41" s="224"/>
      <c r="G41" s="224"/>
      <c r="H41" s="224"/>
      <c r="J41" s="7"/>
      <c r="K41" s="8"/>
      <c r="L41" s="5"/>
      <c r="M41" s="225"/>
      <c r="N41" s="225"/>
      <c r="O41" s="225"/>
      <c r="P41" s="221"/>
      <c r="Q41" s="221"/>
      <c r="R41" s="221"/>
      <c r="T41" s="5"/>
    </row>
    <row r="42" spans="1:20" s="6" customFormat="1" ht="15.75" customHeight="1">
      <c r="A42" s="1"/>
      <c r="B42" s="5"/>
      <c r="C42" s="5"/>
      <c r="D42" s="33"/>
      <c r="E42" s="33"/>
      <c r="F42" s="224"/>
      <c r="G42" s="224"/>
      <c r="H42" s="224"/>
      <c r="J42" s="7"/>
      <c r="K42" s="8"/>
      <c r="L42" s="5"/>
      <c r="M42" s="225"/>
      <c r="N42" s="225"/>
      <c r="O42" s="225"/>
      <c r="P42" s="221"/>
      <c r="Q42" s="221"/>
      <c r="R42" s="221"/>
      <c r="T42" s="5"/>
    </row>
    <row r="43" spans="1:20" s="6" customFormat="1" ht="15.75" customHeight="1">
      <c r="A43" s="1"/>
      <c r="B43" s="5"/>
      <c r="C43" s="5"/>
      <c r="D43" s="33"/>
      <c r="E43" s="33"/>
      <c r="F43" s="224"/>
      <c r="G43" s="224"/>
      <c r="H43" s="224"/>
      <c r="J43" s="7"/>
      <c r="K43" s="8"/>
      <c r="L43" s="5"/>
      <c r="M43" s="225"/>
      <c r="N43" s="225"/>
      <c r="O43" s="225"/>
      <c r="P43" s="221"/>
      <c r="Q43" s="221"/>
      <c r="R43" s="221"/>
      <c r="T43" s="5"/>
    </row>
    <row r="44" spans="1:20" s="6" customFormat="1" ht="15.75" customHeight="1">
      <c r="A44" s="1"/>
      <c r="B44" s="5"/>
      <c r="C44" s="5"/>
      <c r="D44" s="33"/>
      <c r="E44" s="33"/>
      <c r="F44" s="224"/>
      <c r="G44" s="224"/>
      <c r="H44" s="224"/>
      <c r="J44" s="7"/>
      <c r="K44" s="8"/>
      <c r="L44" s="5"/>
      <c r="M44" s="225"/>
      <c r="N44" s="225"/>
      <c r="O44" s="225"/>
      <c r="P44" s="221"/>
      <c r="Q44" s="221"/>
      <c r="R44" s="221"/>
      <c r="T44" s="5"/>
    </row>
    <row r="45" spans="1:20" s="6" customFormat="1" ht="15.75" customHeight="1">
      <c r="A45" s="1"/>
      <c r="B45" s="5"/>
      <c r="C45" s="5"/>
      <c r="D45" s="33"/>
      <c r="E45" s="33"/>
      <c r="F45" s="224"/>
      <c r="G45" s="224"/>
      <c r="H45" s="224"/>
      <c r="J45" s="7"/>
      <c r="K45" s="8"/>
      <c r="L45" s="5"/>
      <c r="M45" s="225"/>
      <c r="N45" s="225"/>
      <c r="O45" s="225"/>
      <c r="P45" s="221"/>
      <c r="Q45" s="221"/>
      <c r="R45" s="221"/>
      <c r="T45" s="5"/>
    </row>
    <row r="46" spans="1:18" s="6" customFormat="1" ht="15.75" customHeight="1">
      <c r="A46" s="1"/>
      <c r="B46" s="5"/>
      <c r="C46" s="5"/>
      <c r="D46" s="33"/>
      <c r="E46" s="33"/>
      <c r="F46" s="4"/>
      <c r="G46" s="33"/>
      <c r="H46" s="3"/>
      <c r="J46" s="7"/>
      <c r="K46" s="8"/>
      <c r="N46" s="9"/>
      <c r="O46" s="9"/>
      <c r="P46" s="9"/>
      <c r="R46" s="2"/>
    </row>
    <row r="47" spans="1:18" s="6" customFormat="1" ht="15.75" customHeight="1">
      <c r="A47" s="1"/>
      <c r="B47" s="5"/>
      <c r="C47" s="5"/>
      <c r="D47" s="33"/>
      <c r="E47" s="33"/>
      <c r="F47" s="4"/>
      <c r="G47" s="33"/>
      <c r="H47" s="3"/>
      <c r="J47" s="7"/>
      <c r="K47" s="8"/>
      <c r="N47" s="9"/>
      <c r="O47" s="9"/>
      <c r="P47" s="9"/>
      <c r="R47" s="2"/>
    </row>
    <row r="48" spans="1:18" s="6" customFormat="1" ht="15">
      <c r="A48" s="1"/>
      <c r="B48" s="5"/>
      <c r="C48" s="5"/>
      <c r="D48" s="33"/>
      <c r="E48" s="33"/>
      <c r="F48" s="4"/>
      <c r="G48" s="33"/>
      <c r="H48" s="3"/>
      <c r="J48" s="7"/>
      <c r="K48" s="8"/>
      <c r="L48" s="268"/>
      <c r="M48" s="269"/>
      <c r="N48" s="269"/>
      <c r="O48" s="9"/>
      <c r="P48" s="9"/>
      <c r="R48" s="2"/>
    </row>
    <row r="49" spans="1:18" s="6" customFormat="1" ht="15">
      <c r="A49" s="1"/>
      <c r="B49" s="5" t="s">
        <v>171</v>
      </c>
      <c r="C49" s="5"/>
      <c r="D49" s="33"/>
      <c r="E49" s="33"/>
      <c r="F49" s="4"/>
      <c r="G49" s="33"/>
      <c r="H49" s="3"/>
      <c r="J49" s="7"/>
      <c r="K49" s="8"/>
      <c r="N49" s="9"/>
      <c r="O49" s="9"/>
      <c r="P49" s="9"/>
      <c r="R49" s="2"/>
    </row>
    <row r="50" spans="1:20" s="6" customFormat="1" ht="15.75" customHeight="1">
      <c r="A50" s="1"/>
      <c r="B50" s="5"/>
      <c r="C50" s="5"/>
      <c r="D50" s="33"/>
      <c r="E50" s="33"/>
      <c r="F50" s="224"/>
      <c r="G50" s="224"/>
      <c r="H50" s="224"/>
      <c r="J50" s="7"/>
      <c r="K50" s="8"/>
      <c r="L50" s="5"/>
      <c r="M50" s="225"/>
      <c r="N50" s="225"/>
      <c r="O50" s="225"/>
      <c r="P50" s="221"/>
      <c r="Q50" s="221"/>
      <c r="R50" s="221"/>
      <c r="T50" s="5"/>
    </row>
    <row r="51" spans="1:20" s="6" customFormat="1" ht="15.75" customHeight="1">
      <c r="A51" s="1"/>
      <c r="B51" s="237" t="s">
        <v>10</v>
      </c>
      <c r="C51" s="5"/>
      <c r="D51" s="33"/>
      <c r="E51" s="33"/>
      <c r="F51" s="224"/>
      <c r="G51" s="224"/>
      <c r="H51" s="224"/>
      <c r="J51" s="7"/>
      <c r="K51" s="8"/>
      <c r="L51" s="5"/>
      <c r="M51" s="225"/>
      <c r="N51" s="225"/>
      <c r="O51" s="225"/>
      <c r="P51" s="221"/>
      <c r="Q51" s="221"/>
      <c r="R51" s="221"/>
      <c r="T51" s="5"/>
    </row>
    <row r="52" spans="1:20" s="6" customFormat="1" ht="56.25" customHeight="1">
      <c r="A52" s="1"/>
      <c r="B52" s="257" t="s">
        <v>12</v>
      </c>
      <c r="C52" s="257"/>
      <c r="D52" s="257"/>
      <c r="E52" s="257"/>
      <c r="F52" s="257"/>
      <c r="G52" s="257"/>
      <c r="H52" s="257"/>
      <c r="J52" s="7"/>
      <c r="K52" s="8"/>
      <c r="L52" s="5"/>
      <c r="M52" s="225"/>
      <c r="N52" s="225"/>
      <c r="O52" s="225"/>
      <c r="P52" s="221"/>
      <c r="Q52" s="221"/>
      <c r="R52" s="221"/>
      <c r="T52" s="5"/>
    </row>
    <row r="53" spans="1:20" s="6" customFormat="1" ht="15.75" customHeight="1">
      <c r="A53" s="1"/>
      <c r="B53" s="5"/>
      <c r="C53" s="5"/>
      <c r="D53" s="5"/>
      <c r="E53" s="5"/>
      <c r="F53" s="5"/>
      <c r="G53" s="5"/>
      <c r="H53" s="5"/>
      <c r="J53" s="7"/>
      <c r="K53" s="8"/>
      <c r="L53" s="5"/>
      <c r="M53" s="225"/>
      <c r="N53" s="225"/>
      <c r="O53" s="225"/>
      <c r="P53" s="221"/>
      <c r="Q53" s="221"/>
      <c r="R53" s="221"/>
      <c r="T53" s="5"/>
    </row>
    <row r="54" spans="1:20" s="6" customFormat="1" ht="15.75" customHeight="1">
      <c r="A54" s="1"/>
      <c r="B54" s="237" t="s">
        <v>11</v>
      </c>
      <c r="C54" s="5"/>
      <c r="D54" s="33"/>
      <c r="E54" s="33"/>
      <c r="F54" s="224"/>
      <c r="G54" s="224"/>
      <c r="H54" s="224"/>
      <c r="J54" s="7"/>
      <c r="K54" s="8"/>
      <c r="L54" s="5"/>
      <c r="M54" s="225"/>
      <c r="N54" s="225"/>
      <c r="O54" s="225"/>
      <c r="P54" s="221"/>
      <c r="Q54" s="221"/>
      <c r="R54" s="221"/>
      <c r="T54" s="5"/>
    </row>
    <row r="55" spans="1:20" s="6" customFormat="1" ht="35.25" customHeight="1">
      <c r="A55" s="1"/>
      <c r="B55" s="257" t="s">
        <v>133</v>
      </c>
      <c r="C55" s="257"/>
      <c r="D55" s="257"/>
      <c r="E55" s="257"/>
      <c r="F55" s="257"/>
      <c r="G55" s="257"/>
      <c r="H55" s="257"/>
      <c r="J55" s="7"/>
      <c r="K55" s="8"/>
      <c r="L55" s="5"/>
      <c r="M55" s="225"/>
      <c r="N55" s="225"/>
      <c r="O55" s="225"/>
      <c r="P55" s="221"/>
      <c r="Q55" s="221"/>
      <c r="R55" s="221"/>
      <c r="T55" s="5"/>
    </row>
    <row r="56" spans="1:20" s="6" customFormat="1" ht="15.75" customHeight="1">
      <c r="A56" s="1"/>
      <c r="B56" s="5"/>
      <c r="C56" s="5"/>
      <c r="D56" s="33"/>
      <c r="E56" s="33"/>
      <c r="F56" s="224"/>
      <c r="G56" s="224"/>
      <c r="H56" s="224"/>
      <c r="J56" s="7"/>
      <c r="K56" s="8"/>
      <c r="L56" s="5"/>
      <c r="M56" s="225"/>
      <c r="N56" s="225"/>
      <c r="O56" s="225"/>
      <c r="P56" s="221"/>
      <c r="Q56" s="221"/>
      <c r="R56" s="221"/>
      <c r="T56" s="5"/>
    </row>
    <row r="57" spans="1:20" s="6" customFormat="1" ht="15.75" customHeight="1">
      <c r="A57" s="1"/>
      <c r="B57" s="237" t="s">
        <v>37</v>
      </c>
      <c r="C57" s="5"/>
      <c r="D57" s="33"/>
      <c r="E57" s="33"/>
      <c r="F57" s="224"/>
      <c r="G57" s="224"/>
      <c r="H57" s="224"/>
      <c r="J57" s="7"/>
      <c r="K57" s="8"/>
      <c r="L57" s="5"/>
      <c r="M57" s="225"/>
      <c r="N57" s="225"/>
      <c r="O57" s="225"/>
      <c r="P57" s="221"/>
      <c r="Q57" s="221"/>
      <c r="R57" s="221"/>
      <c r="T57" s="5"/>
    </row>
    <row r="58" spans="1:20" s="6" customFormat="1" ht="44.25" customHeight="1">
      <c r="A58" s="1"/>
      <c r="B58" s="262" t="s">
        <v>107</v>
      </c>
      <c r="C58" s="262"/>
      <c r="D58" s="262"/>
      <c r="E58" s="262"/>
      <c r="F58" s="262"/>
      <c r="G58" s="262"/>
      <c r="H58" s="262"/>
      <c r="J58" s="7"/>
      <c r="K58" s="8"/>
      <c r="L58" s="5"/>
      <c r="M58" s="225"/>
      <c r="N58" s="225"/>
      <c r="O58" s="225"/>
      <c r="P58" s="221"/>
      <c r="Q58" s="221"/>
      <c r="R58" s="221"/>
      <c r="T58" s="5"/>
    </row>
    <row r="59" spans="1:20" s="6" customFormat="1" ht="15.75" customHeight="1">
      <c r="A59" s="1"/>
      <c r="B59" s="5"/>
      <c r="C59" s="5"/>
      <c r="D59" s="33"/>
      <c r="E59" s="33"/>
      <c r="F59" s="224"/>
      <c r="G59" s="224"/>
      <c r="H59" s="224"/>
      <c r="J59" s="7"/>
      <c r="K59" s="8"/>
      <c r="L59" s="5"/>
      <c r="M59" s="225"/>
      <c r="N59" s="225"/>
      <c r="O59" s="225"/>
      <c r="P59" s="221"/>
      <c r="Q59" s="221"/>
      <c r="R59" s="221"/>
      <c r="T59" s="5"/>
    </row>
    <row r="60" spans="1:20" s="6" customFormat="1" ht="15.75" customHeight="1">
      <c r="A60" s="1"/>
      <c r="B60" s="260" t="s">
        <v>38</v>
      </c>
      <c r="C60" s="261"/>
      <c r="D60" s="261"/>
      <c r="E60" s="33"/>
      <c r="F60" s="224"/>
      <c r="G60" s="224"/>
      <c r="H60" s="224"/>
      <c r="J60" s="7"/>
      <c r="K60" s="8"/>
      <c r="L60" s="5"/>
      <c r="M60" s="225"/>
      <c r="N60" s="225"/>
      <c r="O60" s="225"/>
      <c r="P60" s="221"/>
      <c r="Q60" s="221"/>
      <c r="R60" s="221"/>
      <c r="T60" s="5"/>
    </row>
    <row r="61" spans="1:20" s="6" customFormat="1" ht="66" customHeight="1">
      <c r="A61" s="1"/>
      <c r="B61" s="262" t="s">
        <v>111</v>
      </c>
      <c r="C61" s="262"/>
      <c r="D61" s="262"/>
      <c r="E61" s="262"/>
      <c r="F61" s="262"/>
      <c r="G61" s="262"/>
      <c r="H61" s="262"/>
      <c r="J61" s="7"/>
      <c r="K61" s="8"/>
      <c r="L61" s="5"/>
      <c r="M61" s="225"/>
      <c r="N61" s="225"/>
      <c r="O61" s="225"/>
      <c r="P61" s="221"/>
      <c r="Q61" s="221"/>
      <c r="R61" s="221"/>
      <c r="T61" s="5"/>
    </row>
    <row r="62" spans="1:20" s="6" customFormat="1" ht="15.75" customHeight="1">
      <c r="A62" s="1"/>
      <c r="B62" s="5"/>
      <c r="C62" s="5"/>
      <c r="D62" s="33"/>
      <c r="E62" s="33"/>
      <c r="F62" s="224"/>
      <c r="G62" s="224"/>
      <c r="H62" s="224"/>
      <c r="J62" s="7"/>
      <c r="K62" s="8"/>
      <c r="L62" s="5"/>
      <c r="M62" s="225"/>
      <c r="N62" s="225"/>
      <c r="O62" s="225"/>
      <c r="P62" s="221"/>
      <c r="Q62" s="221"/>
      <c r="R62" s="221"/>
      <c r="T62" s="5"/>
    </row>
    <row r="63" spans="1:20" s="6" customFormat="1" ht="15.75" customHeight="1">
      <c r="A63" s="1"/>
      <c r="B63" s="260" t="s">
        <v>110</v>
      </c>
      <c r="C63" s="261"/>
      <c r="D63" s="261"/>
      <c r="E63" s="33"/>
      <c r="F63" s="224"/>
      <c r="G63" s="224"/>
      <c r="H63" s="224"/>
      <c r="J63" s="7"/>
      <c r="K63" s="8"/>
      <c r="L63" s="5"/>
      <c r="M63" s="225"/>
      <c r="N63" s="225"/>
      <c r="O63" s="225"/>
      <c r="P63" s="221"/>
      <c r="Q63" s="221"/>
      <c r="R63" s="221"/>
      <c r="T63" s="5"/>
    </row>
    <row r="64" spans="1:20" s="6" customFormat="1" ht="34.5" customHeight="1">
      <c r="A64" s="1"/>
      <c r="B64" s="262" t="s">
        <v>167</v>
      </c>
      <c r="C64" s="262"/>
      <c r="D64" s="262"/>
      <c r="E64" s="262"/>
      <c r="F64" s="262"/>
      <c r="G64" s="262"/>
      <c r="H64" s="262"/>
      <c r="J64" s="7"/>
      <c r="K64" s="262"/>
      <c r="L64" s="262"/>
      <c r="M64" s="262"/>
      <c r="N64" s="262"/>
      <c r="O64" s="262"/>
      <c r="P64" s="262"/>
      <c r="Q64" s="262"/>
      <c r="T64" s="5"/>
    </row>
    <row r="65" spans="1:20" s="6" customFormat="1" ht="15.75" customHeight="1">
      <c r="A65" s="1"/>
      <c r="B65" s="5"/>
      <c r="C65" s="5"/>
      <c r="D65" s="33"/>
      <c r="E65" s="33"/>
      <c r="F65" s="224"/>
      <c r="G65" s="224"/>
      <c r="H65" s="224"/>
      <c r="J65" s="7"/>
      <c r="K65" s="262"/>
      <c r="L65" s="262"/>
      <c r="M65" s="262"/>
      <c r="N65" s="262"/>
      <c r="O65" s="262"/>
      <c r="P65" s="262"/>
      <c r="Q65" s="262"/>
      <c r="R65" s="221"/>
      <c r="T65" s="5"/>
    </row>
    <row r="66" spans="1:20" s="6" customFormat="1" ht="15.75" customHeight="1">
      <c r="A66" s="1"/>
      <c r="B66" s="260" t="s">
        <v>128</v>
      </c>
      <c r="C66" s="261"/>
      <c r="D66" s="261"/>
      <c r="E66" s="33"/>
      <c r="F66" s="224"/>
      <c r="G66" s="224"/>
      <c r="H66" s="224"/>
      <c r="J66" s="7"/>
      <c r="K66" s="8"/>
      <c r="L66" s="5"/>
      <c r="M66" s="225"/>
      <c r="N66" s="225"/>
      <c r="O66" s="225"/>
      <c r="P66" s="221"/>
      <c r="Q66" s="221"/>
      <c r="R66" s="221"/>
      <c r="T66" s="5"/>
    </row>
    <row r="67" spans="1:20" s="6" customFormat="1" ht="45" customHeight="1">
      <c r="A67" s="1"/>
      <c r="B67" s="257" t="s">
        <v>126</v>
      </c>
      <c r="C67" s="257"/>
      <c r="D67" s="257"/>
      <c r="E67" s="257"/>
      <c r="F67" s="257"/>
      <c r="G67" s="257"/>
      <c r="H67" s="257"/>
      <c r="J67" s="7"/>
      <c r="K67" s="8"/>
      <c r="L67" s="5"/>
      <c r="M67" s="225"/>
      <c r="N67" s="225"/>
      <c r="O67" s="225"/>
      <c r="P67" s="221"/>
      <c r="Q67" s="221"/>
      <c r="R67" s="221"/>
      <c r="T67" s="5"/>
    </row>
    <row r="68" spans="1:20" s="6" customFormat="1" ht="15.75" customHeight="1">
      <c r="A68" s="1"/>
      <c r="E68" s="33"/>
      <c r="F68" s="224"/>
      <c r="G68" s="224"/>
      <c r="H68" s="224"/>
      <c r="J68" s="7"/>
      <c r="K68" s="8"/>
      <c r="L68" s="5"/>
      <c r="M68" s="225"/>
      <c r="N68" s="225"/>
      <c r="O68" s="225"/>
      <c r="P68" s="221"/>
      <c r="Q68" s="221"/>
      <c r="R68" s="221"/>
      <c r="T68" s="5"/>
    </row>
    <row r="69" spans="1:20" s="6" customFormat="1" ht="15.75" customHeight="1">
      <c r="A69" s="1"/>
      <c r="B69" s="260" t="s">
        <v>129</v>
      </c>
      <c r="C69" s="261"/>
      <c r="D69" s="261"/>
      <c r="E69" s="33"/>
      <c r="F69" s="224"/>
      <c r="G69" s="224"/>
      <c r="H69" s="224"/>
      <c r="J69" s="7"/>
      <c r="K69" s="8"/>
      <c r="L69" s="5"/>
      <c r="M69" s="225"/>
      <c r="N69" s="225"/>
      <c r="O69" s="225"/>
      <c r="P69" s="221"/>
      <c r="Q69" s="221"/>
      <c r="R69" s="221"/>
      <c r="T69" s="5"/>
    </row>
    <row r="70" spans="1:20" s="6" customFormat="1" ht="17.25" customHeight="1">
      <c r="A70" s="1"/>
      <c r="B70" s="257" t="s">
        <v>127</v>
      </c>
      <c r="C70" s="257"/>
      <c r="D70" s="257"/>
      <c r="E70" s="257"/>
      <c r="F70" s="257"/>
      <c r="G70" s="257"/>
      <c r="H70" s="257"/>
      <c r="J70" s="259"/>
      <c r="K70" s="257"/>
      <c r="L70" s="257"/>
      <c r="M70" s="257"/>
      <c r="N70" s="257"/>
      <c r="O70" s="257"/>
      <c r="P70" s="257"/>
      <c r="Q70" s="221"/>
      <c r="R70" s="221"/>
      <c r="T70" s="5"/>
    </row>
    <row r="71" spans="1:20" s="202" customFormat="1" ht="15.75" customHeight="1">
      <c r="A71" s="199"/>
      <c r="B71" s="236"/>
      <c r="C71" s="236"/>
      <c r="D71" s="201"/>
      <c r="E71" s="201"/>
      <c r="F71" s="238"/>
      <c r="G71" s="238"/>
      <c r="H71" s="238"/>
      <c r="L71" s="236"/>
      <c r="M71" s="200"/>
      <c r="N71" s="200"/>
      <c r="O71" s="200"/>
      <c r="P71" s="238"/>
      <c r="Q71" s="238"/>
      <c r="R71" s="238"/>
      <c r="T71" s="236"/>
    </row>
    <row r="72" spans="1:20" s="202" customFormat="1" ht="15.75" customHeight="1">
      <c r="A72" s="199"/>
      <c r="B72" s="264" t="s">
        <v>130</v>
      </c>
      <c r="C72" s="263"/>
      <c r="D72" s="263"/>
      <c r="E72" s="201"/>
      <c r="F72" s="238"/>
      <c r="G72" s="238"/>
      <c r="H72" s="238"/>
      <c r="L72" s="236"/>
      <c r="M72" s="200"/>
      <c r="N72" s="200"/>
      <c r="O72" s="200"/>
      <c r="P72" s="238"/>
      <c r="Q72" s="238"/>
      <c r="R72" s="238"/>
      <c r="T72" s="236"/>
    </row>
    <row r="73" spans="1:42" s="202" customFormat="1" ht="75.75" customHeight="1">
      <c r="A73" s="199"/>
      <c r="B73" s="259" t="s">
        <v>168</v>
      </c>
      <c r="C73" s="259"/>
      <c r="D73" s="259"/>
      <c r="E73" s="259"/>
      <c r="F73" s="259"/>
      <c r="G73" s="259"/>
      <c r="H73" s="259"/>
      <c r="J73" s="200"/>
      <c r="K73" s="239"/>
      <c r="L73" s="236"/>
      <c r="M73" s="236"/>
      <c r="N73" s="265"/>
      <c r="O73" s="265"/>
      <c r="P73" s="265"/>
      <c r="Q73" s="236"/>
      <c r="R73" s="259"/>
      <c r="S73" s="259"/>
      <c r="T73" s="259"/>
      <c r="U73" s="236"/>
      <c r="V73" s="259"/>
      <c r="W73" s="259"/>
      <c r="X73" s="259"/>
      <c r="Y73" s="259"/>
      <c r="Z73" s="259"/>
      <c r="AA73" s="259"/>
      <c r="AB73" s="259"/>
      <c r="AC73" s="259"/>
      <c r="AD73" s="259"/>
      <c r="AE73" s="259"/>
      <c r="AF73" s="259"/>
      <c r="AG73" s="259"/>
      <c r="AH73" s="259"/>
      <c r="AI73" s="259"/>
      <c r="AJ73" s="259"/>
      <c r="AK73" s="259"/>
      <c r="AL73" s="259"/>
      <c r="AM73" s="259"/>
      <c r="AN73" s="259"/>
      <c r="AO73" s="259"/>
      <c r="AP73" s="259"/>
    </row>
    <row r="74" spans="1:35" s="202" customFormat="1" ht="15">
      <c r="A74" s="199"/>
      <c r="B74" s="236"/>
      <c r="C74" s="236"/>
      <c r="D74" s="236"/>
      <c r="E74" s="236"/>
      <c r="F74" s="236"/>
      <c r="G74" s="236"/>
      <c r="H74" s="236"/>
      <c r="J74" s="200"/>
      <c r="K74" s="239"/>
      <c r="L74" s="236"/>
      <c r="M74" s="236"/>
      <c r="N74" s="200"/>
      <c r="O74" s="200"/>
      <c r="P74" s="200"/>
      <c r="Q74" s="236"/>
      <c r="R74" s="236"/>
      <c r="S74" s="236"/>
      <c r="T74" s="236"/>
      <c r="U74" s="236"/>
      <c r="V74" s="236"/>
      <c r="W74" s="236"/>
      <c r="X74" s="236"/>
      <c r="Y74" s="236"/>
      <c r="Z74" s="236"/>
      <c r="AA74" s="236"/>
      <c r="AB74" s="236"/>
      <c r="AC74" s="236"/>
      <c r="AD74" s="236"/>
      <c r="AE74" s="236"/>
      <c r="AF74" s="236"/>
      <c r="AG74" s="236"/>
      <c r="AH74" s="236"/>
      <c r="AI74" s="236"/>
    </row>
    <row r="75" spans="1:35" s="6" customFormat="1" ht="15">
      <c r="A75" s="1"/>
      <c r="B75" s="260" t="s">
        <v>131</v>
      </c>
      <c r="C75" s="261"/>
      <c r="D75" s="261"/>
      <c r="E75" s="33"/>
      <c r="F75" s="224"/>
      <c r="G75" s="224"/>
      <c r="H75" s="224"/>
      <c r="J75" s="200"/>
      <c r="K75" s="239"/>
      <c r="L75" s="5"/>
      <c r="M75" s="5"/>
      <c r="N75" s="225"/>
      <c r="O75" s="225"/>
      <c r="P75" s="225"/>
      <c r="Q75" s="5"/>
      <c r="R75" s="5"/>
      <c r="S75" s="5"/>
      <c r="T75" s="5"/>
      <c r="U75" s="240"/>
      <c r="V75" s="236"/>
      <c r="W75" s="5"/>
      <c r="X75" s="5"/>
      <c r="Y75" s="5"/>
      <c r="Z75" s="5"/>
      <c r="AA75" s="5"/>
      <c r="AB75" s="5"/>
      <c r="AC75" s="236"/>
      <c r="AD75" s="5"/>
      <c r="AE75" s="5"/>
      <c r="AF75" s="5"/>
      <c r="AG75" s="5"/>
      <c r="AH75" s="5"/>
      <c r="AI75" s="5"/>
    </row>
    <row r="76" spans="1:35" s="6" customFormat="1" ht="41.25" customHeight="1">
      <c r="A76" s="1"/>
      <c r="B76" s="257" t="s">
        <v>138</v>
      </c>
      <c r="C76" s="257"/>
      <c r="D76" s="257"/>
      <c r="E76" s="257"/>
      <c r="F76" s="257"/>
      <c r="G76" s="257"/>
      <c r="H76" s="257"/>
      <c r="J76" s="200"/>
      <c r="K76" s="239"/>
      <c r="L76" s="5"/>
      <c r="M76" s="5"/>
      <c r="N76" s="225"/>
      <c r="O76" s="225"/>
      <c r="P76" s="225"/>
      <c r="Q76" s="5"/>
      <c r="R76" s="5"/>
      <c r="S76" s="5"/>
      <c r="T76" s="5"/>
      <c r="U76" s="240"/>
      <c r="V76" s="236"/>
      <c r="W76" s="5"/>
      <c r="X76" s="5"/>
      <c r="Y76" s="5"/>
      <c r="Z76" s="5"/>
      <c r="AA76" s="5"/>
      <c r="AB76" s="5"/>
      <c r="AC76" s="236"/>
      <c r="AD76" s="5"/>
      <c r="AE76" s="5"/>
      <c r="AF76" s="5"/>
      <c r="AG76" s="5"/>
      <c r="AH76" s="5"/>
      <c r="AI76" s="5"/>
    </row>
    <row r="77" spans="1:21" s="6" customFormat="1" ht="15">
      <c r="A77" s="1"/>
      <c r="B77" s="5"/>
      <c r="C77" s="5"/>
      <c r="D77" s="5"/>
      <c r="E77" s="5"/>
      <c r="F77" s="5"/>
      <c r="G77" s="5"/>
      <c r="H77" s="5"/>
      <c r="J77" s="200"/>
      <c r="K77" s="239"/>
      <c r="L77" s="5"/>
      <c r="M77" s="5"/>
      <c r="N77" s="225"/>
      <c r="O77" s="225"/>
      <c r="P77" s="225"/>
      <c r="Q77" s="5"/>
      <c r="R77" s="5"/>
      <c r="S77" s="5"/>
      <c r="T77" s="5"/>
      <c r="U77" s="240"/>
    </row>
    <row r="78" spans="1:21" s="6" customFormat="1" ht="15">
      <c r="A78" s="1"/>
      <c r="B78" s="260" t="s">
        <v>132</v>
      </c>
      <c r="C78" s="263"/>
      <c r="D78" s="263"/>
      <c r="E78" s="33"/>
      <c r="F78" s="221"/>
      <c r="G78" s="221"/>
      <c r="H78" s="221"/>
      <c r="J78" s="200"/>
      <c r="K78" s="239"/>
      <c r="L78" s="5"/>
      <c r="M78" s="5"/>
      <c r="N78" s="225"/>
      <c r="O78" s="225"/>
      <c r="P78" s="225"/>
      <c r="Q78" s="5"/>
      <c r="R78" s="5"/>
      <c r="S78" s="5"/>
      <c r="T78" s="5"/>
      <c r="U78" s="240"/>
    </row>
    <row r="79" spans="1:23" s="6" customFormat="1" ht="27" customHeight="1">
      <c r="A79" s="1"/>
      <c r="B79" s="257" t="s">
        <v>169</v>
      </c>
      <c r="C79" s="257"/>
      <c r="D79" s="257"/>
      <c r="E79" s="257"/>
      <c r="F79" s="257"/>
      <c r="G79" s="257"/>
      <c r="H79" s="257"/>
      <c r="J79" s="259"/>
      <c r="K79" s="257"/>
      <c r="L79" s="257"/>
      <c r="M79" s="257"/>
      <c r="N79" s="257"/>
      <c r="O79" s="257"/>
      <c r="P79" s="257"/>
      <c r="Q79" s="259"/>
      <c r="R79" s="257"/>
      <c r="S79" s="257"/>
      <c r="T79" s="257"/>
      <c r="U79" s="257"/>
      <c r="V79" s="257"/>
      <c r="W79" s="257"/>
    </row>
    <row r="80" spans="1:18" s="46" customFormat="1" ht="15.75" thickBot="1">
      <c r="A80" s="1"/>
      <c r="B80" s="5"/>
      <c r="C80" s="5"/>
      <c r="D80" s="33"/>
      <c r="E80" s="33"/>
      <c r="F80" s="4"/>
      <c r="G80" s="33"/>
      <c r="H80" s="3"/>
      <c r="I80" s="6"/>
      <c r="J80" s="44"/>
      <c r="K80" s="45"/>
      <c r="N80" s="47"/>
      <c r="O80" s="47"/>
      <c r="P80" s="47"/>
      <c r="R80" s="2"/>
    </row>
    <row r="81" spans="1:8" s="53" customFormat="1" ht="27" thickBot="1">
      <c r="A81" s="48" t="s">
        <v>40</v>
      </c>
      <c r="B81" s="48" t="s">
        <v>41</v>
      </c>
      <c r="C81" s="49" t="s">
        <v>42</v>
      </c>
      <c r="D81" s="50" t="s">
        <v>43</v>
      </c>
      <c r="E81" s="50"/>
      <c r="F81" s="51" t="s">
        <v>44</v>
      </c>
      <c r="G81" s="51"/>
      <c r="H81" s="52" t="s">
        <v>45</v>
      </c>
    </row>
    <row r="82" spans="1:18" s="46" customFormat="1" ht="15">
      <c r="A82" s="1"/>
      <c r="B82" s="5"/>
      <c r="C82" s="5"/>
      <c r="D82" s="33"/>
      <c r="E82" s="33"/>
      <c r="F82" s="173"/>
      <c r="G82" s="33"/>
      <c r="H82" s="3"/>
      <c r="I82" s="6"/>
      <c r="J82" s="44"/>
      <c r="K82" s="45"/>
      <c r="N82" s="47"/>
      <c r="O82" s="47"/>
      <c r="P82" s="47"/>
      <c r="R82" s="2"/>
    </row>
    <row r="83" spans="1:18" s="6" customFormat="1" ht="15">
      <c r="A83" s="54" t="s">
        <v>60</v>
      </c>
      <c r="B83" s="55" t="s">
        <v>57</v>
      </c>
      <c r="C83" s="55"/>
      <c r="D83" s="56"/>
      <c r="E83" s="46"/>
      <c r="F83" s="185"/>
      <c r="G83" s="46"/>
      <c r="H83" s="58"/>
      <c r="I83" s="46"/>
      <c r="J83" s="7"/>
      <c r="K83" s="8"/>
      <c r="N83" s="9"/>
      <c r="O83" s="9"/>
      <c r="P83" s="9"/>
      <c r="R83" s="59"/>
    </row>
    <row r="84" spans="1:18" s="46" customFormat="1" ht="15">
      <c r="A84" s="1"/>
      <c r="B84" s="60"/>
      <c r="C84" s="60"/>
      <c r="D84" s="61"/>
      <c r="E84" s="61"/>
      <c r="F84" s="193"/>
      <c r="G84" s="61"/>
      <c r="H84" s="62"/>
      <c r="I84" s="6"/>
      <c r="J84" s="44"/>
      <c r="K84" s="45"/>
      <c r="N84" s="47"/>
      <c r="O84" s="47"/>
      <c r="P84" s="47"/>
      <c r="R84" s="63"/>
    </row>
    <row r="85" spans="1:18" s="46" customFormat="1" ht="15">
      <c r="A85" s="54" t="s">
        <v>67</v>
      </c>
      <c r="B85" s="55" t="s">
        <v>136</v>
      </c>
      <c r="C85" s="55"/>
      <c r="D85" s="56"/>
      <c r="F85" s="185"/>
      <c r="H85" s="58"/>
      <c r="J85" s="44"/>
      <c r="K85" s="45"/>
      <c r="N85" s="47"/>
      <c r="O85" s="47"/>
      <c r="P85" s="47"/>
      <c r="R85" s="59"/>
    </row>
    <row r="86" spans="1:18" s="46" customFormat="1" ht="15">
      <c r="A86" s="64"/>
      <c r="B86" s="55"/>
      <c r="C86" s="55"/>
      <c r="D86" s="65"/>
      <c r="E86" s="66"/>
      <c r="F86" s="67"/>
      <c r="G86" s="66"/>
      <c r="H86" s="68"/>
      <c r="J86" s="44"/>
      <c r="K86" s="45"/>
      <c r="N86" s="47"/>
      <c r="O86" s="47"/>
      <c r="P86" s="47"/>
      <c r="R86" s="59"/>
    </row>
    <row r="87" spans="1:18" s="158" customFormat="1" ht="46.5" customHeight="1">
      <c r="A87" s="151" t="s">
        <v>68</v>
      </c>
      <c r="B87" s="152" t="s">
        <v>109</v>
      </c>
      <c r="C87" s="153" t="s">
        <v>63</v>
      </c>
      <c r="D87" s="154">
        <v>155</v>
      </c>
      <c r="E87" s="46"/>
      <c r="F87" s="251"/>
      <c r="G87" s="46"/>
      <c r="H87" s="155">
        <f>ROUND(D87*F87,2)</f>
        <v>0</v>
      </c>
      <c r="I87" s="46"/>
      <c r="J87" s="156"/>
      <c r="K87" s="157"/>
      <c r="N87" s="159"/>
      <c r="O87" s="159"/>
      <c r="P87" s="159"/>
      <c r="R87" s="59"/>
    </row>
    <row r="88" spans="1:18" s="46" customFormat="1" ht="15">
      <c r="A88" s="160"/>
      <c r="B88" s="161"/>
      <c r="C88" s="161"/>
      <c r="D88" s="162"/>
      <c r="E88" s="158"/>
      <c r="F88" s="163"/>
      <c r="G88" s="158"/>
      <c r="H88" s="164"/>
      <c r="I88" s="158"/>
      <c r="J88" s="44"/>
      <c r="K88" s="45"/>
      <c r="N88" s="47"/>
      <c r="O88" s="47"/>
      <c r="P88" s="47"/>
      <c r="R88" s="165"/>
    </row>
    <row r="89" spans="1:18" s="169" customFormat="1" ht="59.25" customHeight="1">
      <c r="A89" s="151" t="s">
        <v>69</v>
      </c>
      <c r="B89" s="166" t="s">
        <v>39</v>
      </c>
      <c r="C89" s="153" t="s">
        <v>64</v>
      </c>
      <c r="D89" s="154">
        <v>2</v>
      </c>
      <c r="E89" s="46"/>
      <c r="F89" s="251"/>
      <c r="G89" s="46"/>
      <c r="H89" s="155">
        <f>ROUND(D89*F89,2)</f>
        <v>0</v>
      </c>
      <c r="I89" s="46"/>
      <c r="J89" s="167"/>
      <c r="K89" s="168"/>
      <c r="N89" s="170"/>
      <c r="O89" s="170"/>
      <c r="P89" s="170"/>
      <c r="R89" s="59"/>
    </row>
    <row r="90" spans="1:18" s="46" customFormat="1" ht="15">
      <c r="A90" s="171"/>
      <c r="B90" s="166"/>
      <c r="C90" s="166"/>
      <c r="D90" s="205"/>
      <c r="E90" s="169"/>
      <c r="F90" s="206"/>
      <c r="G90" s="169"/>
      <c r="H90" s="207"/>
      <c r="I90" s="169"/>
      <c r="J90" s="44"/>
      <c r="K90" s="45"/>
      <c r="N90" s="47"/>
      <c r="O90" s="47"/>
      <c r="P90" s="47"/>
      <c r="R90" s="208"/>
    </row>
    <row r="91" spans="1:18" s="169" customFormat="1" ht="57.75" customHeight="1">
      <c r="A91" s="151" t="s">
        <v>88</v>
      </c>
      <c r="B91" s="166" t="s">
        <v>95</v>
      </c>
      <c r="C91" s="153" t="s">
        <v>64</v>
      </c>
      <c r="D91" s="154">
        <f>INT(D87/20)+1</f>
        <v>8</v>
      </c>
      <c r="E91" s="33"/>
      <c r="F91" s="251"/>
      <c r="G91" s="33"/>
      <c r="H91" s="155">
        <f>ROUND(D91*F91,2)</f>
        <v>0</v>
      </c>
      <c r="I91" s="46"/>
      <c r="J91" s="167"/>
      <c r="K91" s="168"/>
      <c r="N91" s="170"/>
      <c r="O91" s="170"/>
      <c r="P91" s="170"/>
      <c r="R91" s="2"/>
    </row>
    <row r="92" spans="1:18" s="46" customFormat="1" ht="15">
      <c r="A92" s="171"/>
      <c r="B92" s="166"/>
      <c r="C92" s="166"/>
      <c r="D92" s="172"/>
      <c r="E92" s="172"/>
      <c r="F92" s="173"/>
      <c r="G92" s="172"/>
      <c r="H92" s="174"/>
      <c r="I92" s="169"/>
      <c r="J92" s="44"/>
      <c r="K92" s="45"/>
      <c r="N92" s="47"/>
      <c r="O92" s="47"/>
      <c r="P92" s="47"/>
      <c r="R92" s="175"/>
    </row>
    <row r="93" spans="1:18" s="169" customFormat="1" ht="44.25" customHeight="1">
      <c r="A93" s="151" t="s">
        <v>8</v>
      </c>
      <c r="B93" s="166" t="s">
        <v>34</v>
      </c>
      <c r="C93" s="153" t="s">
        <v>96</v>
      </c>
      <c r="D93" s="154">
        <f>D87</f>
        <v>155</v>
      </c>
      <c r="E93" s="33"/>
      <c r="F93" s="251"/>
      <c r="G93" s="33"/>
      <c r="H93" s="155">
        <f>ROUND(D93*F93,2)</f>
        <v>0</v>
      </c>
      <c r="I93" s="46"/>
      <c r="J93" s="167"/>
      <c r="K93" s="168"/>
      <c r="L93" s="46"/>
      <c r="N93" s="170"/>
      <c r="O93" s="170"/>
      <c r="P93" s="170"/>
      <c r="R93" s="2"/>
    </row>
    <row r="94" spans="1:18" s="46" customFormat="1" ht="15">
      <c r="A94" s="171"/>
      <c r="B94" s="166"/>
      <c r="C94" s="166"/>
      <c r="D94" s="172"/>
      <c r="E94" s="172"/>
      <c r="F94" s="176"/>
      <c r="G94" s="172"/>
      <c r="H94" s="174"/>
      <c r="I94" s="169"/>
      <c r="J94" s="44"/>
      <c r="K94" s="45"/>
      <c r="N94" s="47"/>
      <c r="O94" s="47"/>
      <c r="P94" s="47"/>
      <c r="R94" s="175"/>
    </row>
    <row r="95" spans="1:18" s="169" customFormat="1" ht="27.75" customHeight="1">
      <c r="A95" s="151" t="s">
        <v>35</v>
      </c>
      <c r="B95" s="166" t="s">
        <v>36</v>
      </c>
      <c r="C95" s="153" t="s">
        <v>96</v>
      </c>
      <c r="D95" s="154">
        <f>D87</f>
        <v>155</v>
      </c>
      <c r="E95" s="33"/>
      <c r="F95" s="251"/>
      <c r="G95" s="33"/>
      <c r="H95" s="155">
        <f>ROUND(D95*F95,2)</f>
        <v>0</v>
      </c>
      <c r="I95" s="46"/>
      <c r="J95" s="167"/>
      <c r="K95" s="168"/>
      <c r="N95" s="170"/>
      <c r="O95" s="170"/>
      <c r="P95" s="170"/>
      <c r="R95" s="2"/>
    </row>
    <row r="96" spans="1:18" s="46" customFormat="1" ht="15">
      <c r="A96" s="171"/>
      <c r="B96" s="166"/>
      <c r="C96" s="166"/>
      <c r="D96" s="172"/>
      <c r="E96" s="172"/>
      <c r="F96" s="176"/>
      <c r="G96" s="172"/>
      <c r="H96" s="174"/>
      <c r="I96" s="169"/>
      <c r="J96" s="44"/>
      <c r="K96" s="45"/>
      <c r="N96" s="47"/>
      <c r="O96" s="47"/>
      <c r="P96" s="47"/>
      <c r="R96" s="175"/>
    </row>
    <row r="97" spans="1:18" s="46" customFormat="1" ht="29.25" customHeight="1">
      <c r="A97" s="151" t="s">
        <v>114</v>
      </c>
      <c r="B97" s="166" t="s">
        <v>115</v>
      </c>
      <c r="C97" s="153" t="s">
        <v>46</v>
      </c>
      <c r="D97" s="154">
        <v>1</v>
      </c>
      <c r="E97" s="172"/>
      <c r="F97" s="251"/>
      <c r="G97" s="172"/>
      <c r="H97" s="155">
        <f>ROUND(D97*F97,2)</f>
        <v>0</v>
      </c>
      <c r="I97" s="169"/>
      <c r="J97" s="44"/>
      <c r="K97" s="45"/>
      <c r="N97" s="47"/>
      <c r="O97" s="47"/>
      <c r="P97" s="47"/>
      <c r="R97" s="175"/>
    </row>
    <row r="98" spans="1:18" s="46" customFormat="1" ht="15">
      <c r="A98" s="171"/>
      <c r="B98" s="166"/>
      <c r="C98" s="166"/>
      <c r="D98" s="172"/>
      <c r="E98" s="172"/>
      <c r="F98" s="176"/>
      <c r="G98" s="172"/>
      <c r="H98" s="174"/>
      <c r="I98" s="169"/>
      <c r="J98" s="44"/>
      <c r="K98" s="45"/>
      <c r="N98" s="47"/>
      <c r="O98" s="47"/>
      <c r="P98" s="47"/>
      <c r="R98" s="175"/>
    </row>
    <row r="99" spans="1:18" s="46" customFormat="1" ht="143.25" customHeight="1">
      <c r="A99" s="151" t="s">
        <v>87</v>
      </c>
      <c r="B99" s="166" t="s">
        <v>172</v>
      </c>
      <c r="C99" s="166"/>
      <c r="D99" s="33"/>
      <c r="E99" s="33"/>
      <c r="F99" s="173"/>
      <c r="G99" s="33"/>
      <c r="H99" s="3"/>
      <c r="J99" s="166"/>
      <c r="K99" s="45"/>
      <c r="L99" s="166"/>
      <c r="M99" s="166"/>
      <c r="N99" s="47"/>
      <c r="O99" s="47"/>
      <c r="P99" s="47"/>
      <c r="R99" s="2"/>
    </row>
    <row r="100" spans="1:18" s="46" customFormat="1" ht="83.25" customHeight="1">
      <c r="A100" s="151"/>
      <c r="B100" s="209" t="s">
        <v>154</v>
      </c>
      <c r="C100" s="166"/>
      <c r="D100" s="33"/>
      <c r="E100" s="33"/>
      <c r="F100" s="173"/>
      <c r="G100" s="33"/>
      <c r="H100" s="3"/>
      <c r="J100" s="209"/>
      <c r="K100" s="209"/>
      <c r="L100" s="209"/>
      <c r="M100" s="166"/>
      <c r="N100" s="47"/>
      <c r="O100" s="47"/>
      <c r="P100" s="47"/>
      <c r="R100" s="2"/>
    </row>
    <row r="101" spans="1:18" s="46" customFormat="1" ht="15.75" customHeight="1">
      <c r="A101" s="171"/>
      <c r="B101" s="166"/>
      <c r="C101" s="166"/>
      <c r="D101" s="172"/>
      <c r="E101" s="172"/>
      <c r="F101" s="176"/>
      <c r="G101" s="172"/>
      <c r="H101" s="174"/>
      <c r="I101" s="169"/>
      <c r="J101" s="44"/>
      <c r="K101" s="45"/>
      <c r="N101" s="47"/>
      <c r="O101" s="47"/>
      <c r="P101" s="47"/>
      <c r="R101" s="175"/>
    </row>
    <row r="102" spans="1:18" s="46" customFormat="1" ht="15.75" customHeight="1">
      <c r="A102" s="151" t="s">
        <v>92</v>
      </c>
      <c r="B102" s="166" t="s">
        <v>93</v>
      </c>
      <c r="C102" s="153" t="s">
        <v>76</v>
      </c>
      <c r="D102" s="154">
        <v>4</v>
      </c>
      <c r="E102" s="33"/>
      <c r="F102" s="251"/>
      <c r="G102" s="177"/>
      <c r="H102" s="155">
        <f>ROUND(D102*F102,2)</f>
        <v>0</v>
      </c>
      <c r="J102" s="44"/>
      <c r="K102" s="45"/>
      <c r="N102" s="47"/>
      <c r="O102" s="47"/>
      <c r="P102" s="47"/>
      <c r="R102" s="2"/>
    </row>
    <row r="103" spans="1:18" s="46" customFormat="1" ht="15.75" customHeight="1">
      <c r="A103" s="171"/>
      <c r="B103" s="166"/>
      <c r="C103" s="153"/>
      <c r="D103" s="172"/>
      <c r="E103" s="172"/>
      <c r="F103" s="176"/>
      <c r="G103" s="172"/>
      <c r="H103" s="174"/>
      <c r="I103" s="169"/>
      <c r="J103" s="44"/>
      <c r="K103" s="45"/>
      <c r="N103" s="47"/>
      <c r="O103" s="47"/>
      <c r="P103" s="47"/>
      <c r="R103" s="175"/>
    </row>
    <row r="104" spans="1:18" s="46" customFormat="1" ht="60" customHeight="1">
      <c r="A104" s="151" t="s">
        <v>97</v>
      </c>
      <c r="B104" s="166" t="s">
        <v>155</v>
      </c>
      <c r="C104" s="153" t="s">
        <v>64</v>
      </c>
      <c r="D104" s="154">
        <v>1</v>
      </c>
      <c r="E104" s="33"/>
      <c r="F104" s="251"/>
      <c r="G104" s="177"/>
      <c r="H104" s="155">
        <f>ROUND(D104*F104,2)</f>
        <v>0</v>
      </c>
      <c r="J104" s="44"/>
      <c r="K104" s="45"/>
      <c r="L104" s="166"/>
      <c r="N104" s="47"/>
      <c r="O104" s="47"/>
      <c r="P104" s="47"/>
      <c r="R104" s="2"/>
    </row>
    <row r="105" spans="1:18" s="46" customFormat="1" ht="15.75" customHeight="1">
      <c r="A105" s="171"/>
      <c r="B105" s="166"/>
      <c r="C105" s="166"/>
      <c r="D105" s="172"/>
      <c r="E105" s="172"/>
      <c r="F105" s="176"/>
      <c r="G105" s="172"/>
      <c r="H105" s="174"/>
      <c r="I105" s="169"/>
      <c r="J105" s="44"/>
      <c r="K105" s="45"/>
      <c r="N105" s="47"/>
      <c r="O105" s="47"/>
      <c r="P105" s="47"/>
      <c r="R105" s="175"/>
    </row>
    <row r="106" spans="1:18" s="46" customFormat="1" ht="30.75">
      <c r="A106" s="54"/>
      <c r="B106" s="178" t="s">
        <v>137</v>
      </c>
      <c r="C106" s="178"/>
      <c r="D106" s="179"/>
      <c r="E106" s="179"/>
      <c r="F106" s="180"/>
      <c r="G106" s="179"/>
      <c r="H106" s="181">
        <f>SUM(H85:H105)</f>
        <v>0</v>
      </c>
      <c r="I106" s="179"/>
      <c r="J106" s="182"/>
      <c r="K106" s="45"/>
      <c r="N106" s="47"/>
      <c r="O106" s="47"/>
      <c r="P106" s="47"/>
      <c r="R106" s="183"/>
    </row>
    <row r="107" spans="1:18" s="46" customFormat="1" ht="15">
      <c r="A107" s="54"/>
      <c r="B107" s="178"/>
      <c r="C107" s="178"/>
      <c r="D107" s="179"/>
      <c r="E107" s="179"/>
      <c r="F107" s="180"/>
      <c r="G107" s="179"/>
      <c r="H107" s="184"/>
      <c r="I107" s="179"/>
      <c r="J107" s="44"/>
      <c r="K107" s="45"/>
      <c r="N107" s="47"/>
      <c r="O107" s="47"/>
      <c r="P107" s="47"/>
      <c r="R107" s="183"/>
    </row>
    <row r="108" spans="1:18" s="46" customFormat="1" ht="15">
      <c r="A108" s="54" t="s">
        <v>70</v>
      </c>
      <c r="B108" s="55" t="s">
        <v>58</v>
      </c>
      <c r="C108" s="55"/>
      <c r="D108" s="56"/>
      <c r="F108" s="185"/>
      <c r="H108" s="58"/>
      <c r="J108" s="44"/>
      <c r="K108" s="45"/>
      <c r="N108" s="47"/>
      <c r="O108" s="47"/>
      <c r="P108" s="47"/>
      <c r="R108" s="59"/>
    </row>
    <row r="109" spans="1:18" s="46" customFormat="1" ht="15">
      <c r="A109" s="54"/>
      <c r="B109" s="55"/>
      <c r="C109" s="55"/>
      <c r="D109" s="56"/>
      <c r="F109" s="185"/>
      <c r="H109" s="58"/>
      <c r="J109" s="44"/>
      <c r="K109" s="45"/>
      <c r="N109" s="47"/>
      <c r="O109" s="47"/>
      <c r="P109" s="47"/>
      <c r="R109" s="59"/>
    </row>
    <row r="110" spans="1:18" s="189" customFormat="1" ht="64.5" customHeight="1">
      <c r="A110" s="151" t="s">
        <v>71</v>
      </c>
      <c r="B110" s="166" t="s">
        <v>33</v>
      </c>
      <c r="C110" s="153" t="s">
        <v>61</v>
      </c>
      <c r="D110" s="154">
        <v>1</v>
      </c>
      <c r="E110" s="33"/>
      <c r="F110" s="251"/>
      <c r="G110" s="177"/>
      <c r="H110" s="155">
        <f>ROUND(D110*F110,2)</f>
        <v>0</v>
      </c>
      <c r="I110" s="186"/>
      <c r="J110" s="187"/>
      <c r="K110" s="192"/>
      <c r="N110" s="190"/>
      <c r="O110" s="190"/>
      <c r="P110" s="190"/>
      <c r="R110" s="2"/>
    </row>
    <row r="111" spans="1:18" s="6" customFormat="1" ht="15">
      <c r="A111" s="160"/>
      <c r="B111" s="166"/>
      <c r="C111" s="166"/>
      <c r="D111" s="172"/>
      <c r="E111" s="172"/>
      <c r="F111" s="176"/>
      <c r="G111" s="172"/>
      <c r="H111" s="174"/>
      <c r="I111" s="189"/>
      <c r="J111" s="7"/>
      <c r="K111" s="8"/>
      <c r="N111" s="9"/>
      <c r="O111" s="9"/>
      <c r="P111" s="9"/>
      <c r="R111" s="175"/>
    </row>
    <row r="112" spans="1:18" s="6" customFormat="1" ht="75.75" customHeight="1">
      <c r="A112" s="1" t="s">
        <v>72</v>
      </c>
      <c r="B112" s="166" t="s">
        <v>146</v>
      </c>
      <c r="C112" s="153" t="s">
        <v>61</v>
      </c>
      <c r="D112" s="154">
        <f>(D89)*0.8</f>
        <v>1.6</v>
      </c>
      <c r="E112" s="33"/>
      <c r="F112" s="251"/>
      <c r="G112" s="177"/>
      <c r="H112" s="155">
        <f>ROUND(D112*F112,2)</f>
        <v>0</v>
      </c>
      <c r="I112" s="186"/>
      <c r="J112" s="7"/>
      <c r="K112" s="8"/>
      <c r="N112" s="9"/>
      <c r="O112" s="9"/>
      <c r="P112" s="9"/>
      <c r="R112" s="2"/>
    </row>
    <row r="113" spans="1:18" s="6" customFormat="1" ht="15">
      <c r="A113" s="1"/>
      <c r="B113" s="166"/>
      <c r="C113" s="166"/>
      <c r="D113" s="33"/>
      <c r="E113" s="33"/>
      <c r="F113" s="173"/>
      <c r="G113" s="33"/>
      <c r="H113" s="3"/>
      <c r="I113" s="186"/>
      <c r="J113" s="7"/>
      <c r="K113" s="8"/>
      <c r="N113" s="9"/>
      <c r="O113" s="9"/>
      <c r="P113" s="9"/>
      <c r="R113" s="2"/>
    </row>
    <row r="114" spans="1:18" s="6" customFormat="1" ht="99.75" customHeight="1">
      <c r="A114" s="1" t="s">
        <v>73</v>
      </c>
      <c r="B114" s="166" t="s">
        <v>152</v>
      </c>
      <c r="C114" s="166"/>
      <c r="D114" s="33"/>
      <c r="E114" s="33"/>
      <c r="F114" s="173"/>
      <c r="G114" s="33"/>
      <c r="H114" s="3"/>
      <c r="I114" s="186"/>
      <c r="J114" s="7"/>
      <c r="K114" s="8"/>
      <c r="L114" s="166"/>
      <c r="M114" s="166"/>
      <c r="N114" s="166"/>
      <c r="O114" s="9"/>
      <c r="P114" s="9"/>
      <c r="R114" s="2"/>
    </row>
    <row r="115" spans="1:18" s="6" customFormat="1" ht="15">
      <c r="A115" s="1"/>
      <c r="B115" s="166" t="s">
        <v>140</v>
      </c>
      <c r="C115" s="153" t="s">
        <v>61</v>
      </c>
      <c r="D115" s="154">
        <f>(353)*0.75-D112</f>
        <v>263.15</v>
      </c>
      <c r="E115" s="33"/>
      <c r="F115" s="251"/>
      <c r="G115" s="177"/>
      <c r="H115" s="155">
        <f>ROUND(D115*F115,2)</f>
        <v>0</v>
      </c>
      <c r="I115" s="186"/>
      <c r="J115" s="7"/>
      <c r="K115" s="8"/>
      <c r="N115" s="9"/>
      <c r="O115" s="9"/>
      <c r="P115" s="9"/>
      <c r="R115" s="2"/>
    </row>
    <row r="116" spans="1:18" s="6" customFormat="1" ht="15">
      <c r="A116" s="1"/>
      <c r="B116" s="166"/>
      <c r="C116" s="166"/>
      <c r="D116" s="33"/>
      <c r="E116" s="33"/>
      <c r="F116" s="173"/>
      <c r="G116" s="33"/>
      <c r="H116" s="3"/>
      <c r="I116" s="33"/>
      <c r="J116" s="7"/>
      <c r="K116" s="7"/>
      <c r="N116" s="9"/>
      <c r="O116" s="9"/>
      <c r="P116" s="9"/>
      <c r="R116" s="2"/>
    </row>
    <row r="117" spans="1:18" s="6" customFormat="1" ht="15">
      <c r="A117" s="1"/>
      <c r="B117" s="166" t="s">
        <v>141</v>
      </c>
      <c r="C117" s="153" t="s">
        <v>61</v>
      </c>
      <c r="D117" s="154">
        <f>(353)*0.2</f>
        <v>70.60000000000001</v>
      </c>
      <c r="E117" s="33"/>
      <c r="F117" s="251"/>
      <c r="G117" s="177"/>
      <c r="H117" s="155">
        <f>ROUND(D117*F117,2)</f>
        <v>0</v>
      </c>
      <c r="I117" s="186"/>
      <c r="J117" s="7"/>
      <c r="K117" s="8"/>
      <c r="N117" s="9"/>
      <c r="O117" s="9"/>
      <c r="P117" s="9"/>
      <c r="R117" s="2"/>
    </row>
    <row r="118" spans="1:18" s="6" customFormat="1" ht="15">
      <c r="A118" s="1"/>
      <c r="B118" s="166"/>
      <c r="C118" s="166"/>
      <c r="D118" s="33"/>
      <c r="E118" s="33"/>
      <c r="F118" s="173"/>
      <c r="G118" s="33"/>
      <c r="H118" s="3"/>
      <c r="I118" s="33"/>
      <c r="J118" s="7"/>
      <c r="K118" s="7"/>
      <c r="N118" s="9"/>
      <c r="O118" s="9"/>
      <c r="P118" s="9"/>
      <c r="R118" s="2"/>
    </row>
    <row r="119" spans="1:18" s="6" customFormat="1" ht="15">
      <c r="A119" s="1"/>
      <c r="B119" s="166" t="s">
        <v>142</v>
      </c>
      <c r="C119" s="153" t="s">
        <v>61</v>
      </c>
      <c r="D119" s="154">
        <f>(353)*0.05</f>
        <v>17.650000000000002</v>
      </c>
      <c r="E119" s="33"/>
      <c r="F119" s="251"/>
      <c r="G119" s="177"/>
      <c r="H119" s="155">
        <f>ROUND(D119*F119,2)</f>
        <v>0</v>
      </c>
      <c r="I119" s="186"/>
      <c r="J119" s="7"/>
      <c r="K119" s="8"/>
      <c r="N119" s="9"/>
      <c r="O119" s="9"/>
      <c r="P119" s="9"/>
      <c r="R119" s="2"/>
    </row>
    <row r="120" spans="1:18" s="6" customFormat="1" ht="15">
      <c r="A120" s="1"/>
      <c r="B120" s="166"/>
      <c r="C120" s="166"/>
      <c r="D120" s="33"/>
      <c r="E120" s="33"/>
      <c r="F120" s="173"/>
      <c r="G120" s="33"/>
      <c r="H120" s="3"/>
      <c r="I120" s="186"/>
      <c r="J120" s="7"/>
      <c r="K120" s="8"/>
      <c r="N120" s="9"/>
      <c r="O120" s="9"/>
      <c r="P120" s="9"/>
      <c r="R120" s="2"/>
    </row>
    <row r="121" spans="1:18" s="189" customFormat="1" ht="42" customHeight="1">
      <c r="A121" s="1" t="s">
        <v>79</v>
      </c>
      <c r="B121" s="166" t="s">
        <v>74</v>
      </c>
      <c r="C121" s="153" t="s">
        <v>66</v>
      </c>
      <c r="D121" s="154">
        <f>D87*1</f>
        <v>155</v>
      </c>
      <c r="E121" s="33"/>
      <c r="F121" s="251"/>
      <c r="G121" s="33"/>
      <c r="H121" s="155">
        <f>ROUND(D121*F121,2)</f>
        <v>0</v>
      </c>
      <c r="I121" s="186"/>
      <c r="J121" s="187"/>
      <c r="K121" s="188"/>
      <c r="N121" s="190"/>
      <c r="O121" s="190"/>
      <c r="P121" s="190"/>
      <c r="R121" s="2"/>
    </row>
    <row r="122" spans="1:18" s="6" customFormat="1" ht="15">
      <c r="A122" s="1"/>
      <c r="B122" s="166"/>
      <c r="C122" s="166"/>
      <c r="D122" s="172"/>
      <c r="E122" s="172"/>
      <c r="F122" s="173"/>
      <c r="G122" s="172"/>
      <c r="H122" s="174"/>
      <c r="I122" s="189"/>
      <c r="J122" s="7"/>
      <c r="K122" s="8"/>
      <c r="N122" s="9"/>
      <c r="O122" s="9"/>
      <c r="P122" s="9"/>
      <c r="R122" s="175"/>
    </row>
    <row r="123" spans="1:18" s="189" customFormat="1" ht="138" customHeight="1">
      <c r="A123" s="1" t="s">
        <v>80</v>
      </c>
      <c r="B123" s="166" t="s">
        <v>6</v>
      </c>
      <c r="C123" s="153" t="s">
        <v>61</v>
      </c>
      <c r="D123" s="154">
        <v>37</v>
      </c>
      <c r="E123" s="33"/>
      <c r="F123" s="251"/>
      <c r="G123" s="33"/>
      <c r="H123" s="155">
        <f>ROUND(D123*F123,2)</f>
        <v>0</v>
      </c>
      <c r="I123" s="186"/>
      <c r="J123" s="187"/>
      <c r="K123" s="166"/>
      <c r="L123" s="166"/>
      <c r="N123" s="190"/>
      <c r="O123" s="190"/>
      <c r="P123" s="190"/>
      <c r="R123" s="2"/>
    </row>
    <row r="124" spans="1:18" s="6" customFormat="1" ht="15">
      <c r="A124" s="191"/>
      <c r="B124" s="166"/>
      <c r="C124" s="166"/>
      <c r="D124" s="172"/>
      <c r="E124" s="172"/>
      <c r="F124" s="173"/>
      <c r="G124" s="172"/>
      <c r="H124" s="174"/>
      <c r="I124" s="189"/>
      <c r="J124" s="7"/>
      <c r="K124" s="8"/>
      <c r="N124" s="9"/>
      <c r="O124" s="9"/>
      <c r="P124" s="9"/>
      <c r="R124" s="175"/>
    </row>
    <row r="125" spans="1:18" s="189" customFormat="1" ht="124.5" customHeight="1">
      <c r="A125" s="1" t="s">
        <v>81</v>
      </c>
      <c r="B125" s="166" t="s">
        <v>32</v>
      </c>
      <c r="C125" s="153" t="s">
        <v>61</v>
      </c>
      <c r="D125" s="154">
        <v>105</v>
      </c>
      <c r="E125" s="33"/>
      <c r="F125" s="251"/>
      <c r="G125" s="33"/>
      <c r="H125" s="155">
        <f>ROUND(D125*F125,2)</f>
        <v>0</v>
      </c>
      <c r="I125" s="186"/>
      <c r="J125" s="187"/>
      <c r="K125" s="192"/>
      <c r="N125" s="190"/>
      <c r="O125" s="190"/>
      <c r="P125" s="190"/>
      <c r="R125" s="2"/>
    </row>
    <row r="126" spans="1:18" s="6" customFormat="1" ht="15">
      <c r="A126" s="191"/>
      <c r="B126" s="166"/>
      <c r="C126" s="166"/>
      <c r="D126" s="172"/>
      <c r="E126" s="172"/>
      <c r="F126" s="173"/>
      <c r="G126" s="172"/>
      <c r="H126" s="174"/>
      <c r="I126" s="189"/>
      <c r="J126" s="7"/>
      <c r="K126" s="8"/>
      <c r="N126" s="9"/>
      <c r="O126" s="9"/>
      <c r="P126" s="9"/>
      <c r="R126" s="175"/>
    </row>
    <row r="127" spans="1:18" s="6" customFormat="1" ht="91.5" customHeight="1">
      <c r="A127" s="1" t="s">
        <v>82</v>
      </c>
      <c r="B127" s="166" t="s">
        <v>47</v>
      </c>
      <c r="C127" s="153" t="s">
        <v>61</v>
      </c>
      <c r="D127" s="154">
        <v>110</v>
      </c>
      <c r="E127" s="33"/>
      <c r="F127" s="251"/>
      <c r="G127" s="33"/>
      <c r="H127" s="155">
        <f>ROUND(D127*F127,2)</f>
        <v>0</v>
      </c>
      <c r="I127" s="186"/>
      <c r="J127" s="7"/>
      <c r="K127" s="8"/>
      <c r="L127" s="166"/>
      <c r="M127" s="166"/>
      <c r="N127" s="166"/>
      <c r="O127" s="9"/>
      <c r="P127" s="9"/>
      <c r="R127" s="2"/>
    </row>
    <row r="128" spans="1:18" s="6" customFormat="1" ht="15">
      <c r="A128" s="191"/>
      <c r="B128" s="166"/>
      <c r="C128" s="166"/>
      <c r="D128" s="33"/>
      <c r="E128" s="33"/>
      <c r="F128" s="173"/>
      <c r="G128" s="33"/>
      <c r="H128" s="3"/>
      <c r="I128" s="186"/>
      <c r="J128" s="7"/>
      <c r="K128" s="8"/>
      <c r="N128" s="9"/>
      <c r="O128" s="9"/>
      <c r="P128" s="9"/>
      <c r="R128" s="2"/>
    </row>
    <row r="129" spans="1:14" s="6" customFormat="1" ht="105.75" customHeight="1">
      <c r="A129" s="1" t="s">
        <v>7</v>
      </c>
      <c r="B129" s="166" t="s">
        <v>158</v>
      </c>
      <c r="C129" s="153" t="s">
        <v>61</v>
      </c>
      <c r="D129" s="154">
        <v>91</v>
      </c>
      <c r="E129" s="33"/>
      <c r="F129" s="251"/>
      <c r="G129" s="33"/>
      <c r="H129" s="155">
        <f>ROUND(D129*F129,2)</f>
        <v>0</v>
      </c>
      <c r="I129" s="186"/>
      <c r="J129" s="166"/>
      <c r="K129" s="166"/>
      <c r="L129" s="166"/>
      <c r="M129" s="166"/>
      <c r="N129" s="9"/>
    </row>
    <row r="130" spans="1:14" s="6" customFormat="1" ht="15">
      <c r="A130" s="191"/>
      <c r="B130" s="166"/>
      <c r="C130" s="166"/>
      <c r="D130" s="33"/>
      <c r="E130" s="33"/>
      <c r="F130" s="173"/>
      <c r="G130" s="33"/>
      <c r="H130" s="3"/>
      <c r="I130" s="186"/>
      <c r="J130" s="7"/>
      <c r="K130" s="8"/>
      <c r="N130" s="9"/>
    </row>
    <row r="131" spans="1:18" s="6" customFormat="1" ht="125.25" customHeight="1">
      <c r="A131" s="1" t="s">
        <v>89</v>
      </c>
      <c r="B131" s="166" t="s">
        <v>49</v>
      </c>
      <c r="C131" s="153" t="s">
        <v>61</v>
      </c>
      <c r="D131" s="154">
        <f>(354-D129)*1.3</f>
        <v>341.90000000000003</v>
      </c>
      <c r="E131" s="33"/>
      <c r="F131" s="251"/>
      <c r="G131" s="70"/>
      <c r="H131" s="155">
        <f>ROUND(D131*F131,2)</f>
        <v>0</v>
      </c>
      <c r="I131" s="186"/>
      <c r="J131" s="7"/>
      <c r="K131" s="8"/>
      <c r="N131" s="9"/>
      <c r="O131" s="9"/>
      <c r="P131" s="9"/>
      <c r="R131" s="2"/>
    </row>
    <row r="132" spans="1:18" s="6" customFormat="1" ht="15">
      <c r="A132" s="1"/>
      <c r="B132" s="166"/>
      <c r="C132" s="166"/>
      <c r="D132" s="33"/>
      <c r="E132" s="33"/>
      <c r="F132" s="173"/>
      <c r="G132" s="33"/>
      <c r="H132" s="3"/>
      <c r="I132" s="186"/>
      <c r="J132" s="7"/>
      <c r="K132" s="8"/>
      <c r="N132" s="9"/>
      <c r="O132" s="9"/>
      <c r="P132" s="9"/>
      <c r="R132" s="2"/>
    </row>
    <row r="133" spans="1:18" s="6" customFormat="1" ht="143.25" customHeight="1">
      <c r="A133" s="1" t="s">
        <v>90</v>
      </c>
      <c r="B133" s="166" t="s">
        <v>143</v>
      </c>
      <c r="C133" s="153" t="s">
        <v>66</v>
      </c>
      <c r="D133" s="154">
        <f>(D110/0.15)</f>
        <v>6.666666666666667</v>
      </c>
      <c r="E133" s="33"/>
      <c r="F133" s="251"/>
      <c r="G133" s="33"/>
      <c r="H133" s="155">
        <f>ROUND(D133*F133,2)</f>
        <v>0</v>
      </c>
      <c r="I133" s="186"/>
      <c r="J133" s="7"/>
      <c r="K133" s="8"/>
      <c r="N133" s="9"/>
      <c r="O133" s="9"/>
      <c r="P133" s="9"/>
      <c r="R133" s="2"/>
    </row>
    <row r="134" spans="1:18" s="6" customFormat="1" ht="15">
      <c r="A134" s="1"/>
      <c r="B134" s="166"/>
      <c r="C134" s="166"/>
      <c r="D134" s="33"/>
      <c r="E134" s="33"/>
      <c r="F134" s="173"/>
      <c r="G134" s="33"/>
      <c r="H134" s="3"/>
      <c r="I134" s="186"/>
      <c r="J134" s="7"/>
      <c r="K134" s="8"/>
      <c r="N134" s="9"/>
      <c r="O134" s="9"/>
      <c r="P134" s="9"/>
      <c r="R134" s="2"/>
    </row>
    <row r="135" spans="1:18" s="6" customFormat="1" ht="59.25" customHeight="1">
      <c r="A135" s="1" t="s">
        <v>94</v>
      </c>
      <c r="B135" s="166" t="s">
        <v>50</v>
      </c>
      <c r="C135" s="153" t="s">
        <v>76</v>
      </c>
      <c r="D135" s="154">
        <v>2</v>
      </c>
      <c r="E135" s="33"/>
      <c r="F135" s="251"/>
      <c r="G135" s="33"/>
      <c r="H135" s="155">
        <f>ROUND(D135*F135,2)</f>
        <v>0</v>
      </c>
      <c r="I135" s="186"/>
      <c r="J135" s="7"/>
      <c r="K135" s="8"/>
      <c r="N135" s="9"/>
      <c r="O135" s="9"/>
      <c r="P135" s="9"/>
      <c r="R135" s="2"/>
    </row>
    <row r="136" spans="1:18" s="6" customFormat="1" ht="15">
      <c r="A136" s="1"/>
      <c r="B136" s="166"/>
      <c r="C136" s="166"/>
      <c r="D136" s="33"/>
      <c r="E136" s="33"/>
      <c r="F136" s="173"/>
      <c r="G136" s="33"/>
      <c r="H136" s="3"/>
      <c r="I136" s="186"/>
      <c r="J136" s="7"/>
      <c r="K136" s="8"/>
      <c r="N136" s="9"/>
      <c r="O136" s="9"/>
      <c r="P136" s="9"/>
      <c r="R136" s="2"/>
    </row>
    <row r="137" spans="1:18" s="6" customFormat="1" ht="27.75" customHeight="1">
      <c r="A137" s="1" t="s">
        <v>112</v>
      </c>
      <c r="B137" s="166" t="s">
        <v>134</v>
      </c>
      <c r="C137" s="153" t="s">
        <v>64</v>
      </c>
      <c r="D137" s="154">
        <v>1</v>
      </c>
      <c r="E137" s="33"/>
      <c r="F137" s="253"/>
      <c r="G137" s="33"/>
      <c r="H137" s="155">
        <f>ROUND(D137*F137,2)</f>
        <v>0</v>
      </c>
      <c r="I137" s="186"/>
      <c r="J137" s="7"/>
      <c r="K137" s="8"/>
      <c r="N137" s="9"/>
      <c r="O137" s="9"/>
      <c r="P137" s="9"/>
      <c r="R137" s="2"/>
    </row>
    <row r="138" spans="1:18" s="6" customFormat="1" ht="15">
      <c r="A138" s="1"/>
      <c r="B138" s="166"/>
      <c r="C138" s="166"/>
      <c r="D138" s="33"/>
      <c r="E138" s="33"/>
      <c r="F138" s="173"/>
      <c r="G138" s="33"/>
      <c r="H138" s="3"/>
      <c r="I138" s="186"/>
      <c r="J138" s="7"/>
      <c r="K138" s="8"/>
      <c r="N138" s="9"/>
      <c r="O138" s="9"/>
      <c r="P138" s="9"/>
      <c r="R138" s="2"/>
    </row>
    <row r="139" spans="1:18" s="46" customFormat="1" ht="15">
      <c r="A139" s="1"/>
      <c r="B139" s="178" t="s">
        <v>62</v>
      </c>
      <c r="C139" s="178"/>
      <c r="D139" s="61"/>
      <c r="E139" s="61"/>
      <c r="F139" s="193"/>
      <c r="G139" s="61"/>
      <c r="H139" s="181">
        <f>SUM(H108:H138)</f>
        <v>0</v>
      </c>
      <c r="I139" s="179"/>
      <c r="J139" s="44"/>
      <c r="K139" s="45"/>
      <c r="N139" s="47"/>
      <c r="O139" s="47"/>
      <c r="P139" s="47"/>
      <c r="R139" s="63"/>
    </row>
    <row r="140" spans="1:18" s="46" customFormat="1" ht="15">
      <c r="A140" s="1"/>
      <c r="B140" s="178"/>
      <c r="C140" s="178"/>
      <c r="D140" s="61"/>
      <c r="E140" s="61"/>
      <c r="F140" s="193"/>
      <c r="G140" s="61"/>
      <c r="H140" s="184"/>
      <c r="I140" s="179"/>
      <c r="J140" s="44"/>
      <c r="K140" s="45"/>
      <c r="N140" s="47"/>
      <c r="O140" s="47"/>
      <c r="P140" s="47"/>
      <c r="R140" s="63"/>
    </row>
    <row r="141" spans="1:18" s="6" customFormat="1" ht="15">
      <c r="A141" s="54" t="s">
        <v>77</v>
      </c>
      <c r="B141" s="55" t="s">
        <v>59</v>
      </c>
      <c r="C141" s="55"/>
      <c r="D141" s="56"/>
      <c r="E141" s="46"/>
      <c r="F141" s="185"/>
      <c r="G141" s="46"/>
      <c r="H141" s="58"/>
      <c r="I141" s="46"/>
      <c r="J141" s="7"/>
      <c r="K141" s="8"/>
      <c r="N141" s="9"/>
      <c r="O141" s="9"/>
      <c r="P141" s="9"/>
      <c r="R141" s="59"/>
    </row>
    <row r="142" spans="1:18" s="6" customFormat="1" ht="15">
      <c r="A142" s="54"/>
      <c r="B142" s="55"/>
      <c r="C142" s="55"/>
      <c r="D142" s="56"/>
      <c r="E142" s="46"/>
      <c r="F142" s="185"/>
      <c r="G142" s="46"/>
      <c r="H142" s="58"/>
      <c r="I142" s="46"/>
      <c r="J142" s="7"/>
      <c r="K142" s="8"/>
      <c r="N142" s="9"/>
      <c r="O142" s="9"/>
      <c r="P142" s="9"/>
      <c r="R142" s="59"/>
    </row>
    <row r="143" spans="1:18" s="6" customFormat="1" ht="78.75">
      <c r="A143" s="1" t="s">
        <v>104</v>
      </c>
      <c r="B143" s="194" t="s">
        <v>157</v>
      </c>
      <c r="C143" s="153" t="s">
        <v>63</v>
      </c>
      <c r="D143" s="154">
        <v>155</v>
      </c>
      <c r="E143" s="33"/>
      <c r="F143" s="251"/>
      <c r="G143" s="33"/>
      <c r="H143" s="155">
        <f>ROUND(D143*F143,2)</f>
        <v>0</v>
      </c>
      <c r="I143" s="33"/>
      <c r="J143" s="7"/>
      <c r="K143" s="8"/>
      <c r="N143" s="9"/>
      <c r="O143" s="9"/>
      <c r="P143" s="9"/>
      <c r="R143" s="2"/>
    </row>
    <row r="144" spans="1:18" s="6" customFormat="1" ht="15">
      <c r="A144" s="1"/>
      <c r="B144" s="166"/>
      <c r="C144" s="166"/>
      <c r="D144" s="33"/>
      <c r="E144" s="33"/>
      <c r="F144" s="173"/>
      <c r="G144" s="33"/>
      <c r="H144" s="3"/>
      <c r="I144" s="186"/>
      <c r="J144" s="7"/>
      <c r="K144" s="8"/>
      <c r="N144" s="9"/>
      <c r="O144" s="9"/>
      <c r="P144" s="9"/>
      <c r="R144" s="2"/>
    </row>
    <row r="145" spans="1:18" s="6" customFormat="1" ht="97.5" customHeight="1">
      <c r="A145" s="1" t="s">
        <v>105</v>
      </c>
      <c r="B145" s="194" t="s">
        <v>153</v>
      </c>
      <c r="C145" s="153" t="s">
        <v>63</v>
      </c>
      <c r="D145" s="154">
        <f>D143-D147</f>
        <v>153</v>
      </c>
      <c r="E145" s="33"/>
      <c r="F145" s="251"/>
      <c r="G145" s="33"/>
      <c r="H145" s="155">
        <f>ROUND(D145*F145,2)</f>
        <v>0</v>
      </c>
      <c r="I145" s="33"/>
      <c r="J145" s="7"/>
      <c r="K145" s="8"/>
      <c r="N145" s="9"/>
      <c r="O145" s="9"/>
      <c r="P145" s="9"/>
      <c r="R145" s="2"/>
    </row>
    <row r="146" spans="1:18" s="6" customFormat="1" ht="15">
      <c r="A146" s="1"/>
      <c r="B146" s="166"/>
      <c r="C146" s="166"/>
      <c r="D146" s="33"/>
      <c r="E146" s="33"/>
      <c r="F146" s="173"/>
      <c r="G146" s="33"/>
      <c r="H146" s="3"/>
      <c r="I146" s="186"/>
      <c r="J146" s="7"/>
      <c r="K146" s="8"/>
      <c r="N146" s="9"/>
      <c r="O146" s="9"/>
      <c r="P146" s="9"/>
      <c r="R146" s="2"/>
    </row>
    <row r="147" spans="1:18" s="6" customFormat="1" ht="96.75" customHeight="1">
      <c r="A147" s="1" t="s">
        <v>106</v>
      </c>
      <c r="B147" s="194" t="s">
        <v>159</v>
      </c>
      <c r="C147" s="153" t="s">
        <v>63</v>
      </c>
      <c r="D147" s="154">
        <v>2</v>
      </c>
      <c r="E147" s="33"/>
      <c r="F147" s="251"/>
      <c r="G147" s="33"/>
      <c r="H147" s="155">
        <f>ROUND(D147*F147,2)</f>
        <v>0</v>
      </c>
      <c r="I147" s="33"/>
      <c r="J147" s="7"/>
      <c r="K147" s="8"/>
      <c r="N147" s="194"/>
      <c r="O147" s="9"/>
      <c r="P147" s="9"/>
      <c r="R147" s="2"/>
    </row>
    <row r="148" spans="1:18" s="6" customFormat="1" ht="15">
      <c r="A148" s="1"/>
      <c r="B148" s="166"/>
      <c r="C148" s="166"/>
      <c r="D148" s="33"/>
      <c r="E148" s="33"/>
      <c r="F148" s="173"/>
      <c r="G148" s="33"/>
      <c r="H148" s="3"/>
      <c r="I148" s="186"/>
      <c r="J148" s="7"/>
      <c r="K148" s="8"/>
      <c r="L148" s="213"/>
      <c r="M148" s="213"/>
      <c r="N148" s="9"/>
      <c r="O148" s="9"/>
      <c r="P148" s="9"/>
      <c r="R148" s="2"/>
    </row>
    <row r="149" spans="1:19" s="6" customFormat="1" ht="85.5" customHeight="1">
      <c r="A149" s="1" t="s">
        <v>1</v>
      </c>
      <c r="B149" s="166" t="s">
        <v>160</v>
      </c>
      <c r="C149" s="153" t="s">
        <v>64</v>
      </c>
      <c r="D149" s="154">
        <v>1</v>
      </c>
      <c r="E149" s="33"/>
      <c r="F149" s="251"/>
      <c r="G149" s="33"/>
      <c r="H149" s="155">
        <f>ROUND(D149*F149,2)</f>
        <v>0</v>
      </c>
      <c r="I149" s="186"/>
      <c r="L149" s="166"/>
      <c r="M149" s="166"/>
      <c r="N149" s="166"/>
      <c r="P149" s="166"/>
      <c r="Q149" s="166"/>
      <c r="R149" s="166"/>
      <c r="S149" s="166"/>
    </row>
    <row r="150" spans="1:18" s="6" customFormat="1" ht="15">
      <c r="A150" s="1"/>
      <c r="B150" s="166"/>
      <c r="C150" s="166"/>
      <c r="D150" s="33"/>
      <c r="E150" s="33"/>
      <c r="F150" s="173"/>
      <c r="G150" s="33"/>
      <c r="H150" s="3"/>
      <c r="I150" s="186"/>
      <c r="R150" s="2"/>
    </row>
    <row r="151" spans="1:18" s="197" customFormat="1" ht="128.25" customHeight="1">
      <c r="A151" s="1" t="s">
        <v>30</v>
      </c>
      <c r="B151" s="196" t="s">
        <v>161</v>
      </c>
      <c r="C151" s="196"/>
      <c r="D151" s="33"/>
      <c r="E151" s="33"/>
      <c r="F151" s="173"/>
      <c r="G151" s="33"/>
      <c r="H151" s="3"/>
      <c r="I151" s="232"/>
      <c r="L151" s="196"/>
      <c r="M151" s="196"/>
      <c r="R151" s="2"/>
    </row>
    <row r="152" spans="1:18" s="197" customFormat="1" ht="15.75" customHeight="1">
      <c r="A152" s="1"/>
      <c r="B152" s="166" t="s">
        <v>100</v>
      </c>
      <c r="C152" s="153" t="s">
        <v>64</v>
      </c>
      <c r="D152" s="154">
        <v>3</v>
      </c>
      <c r="E152" s="33"/>
      <c r="F152" s="251"/>
      <c r="G152" s="33"/>
      <c r="H152" s="155">
        <f>ROUND(D152*F152,2)</f>
        <v>0</v>
      </c>
      <c r="I152" s="33"/>
      <c r="J152" s="233"/>
      <c r="R152" s="198"/>
    </row>
    <row r="153" spans="1:18" s="197" customFormat="1" ht="15">
      <c r="A153" s="1"/>
      <c r="B153" s="166" t="s">
        <v>99</v>
      </c>
      <c r="C153" s="153" t="s">
        <v>64</v>
      </c>
      <c r="D153" s="154">
        <v>6</v>
      </c>
      <c r="E153" s="33"/>
      <c r="F153" s="251"/>
      <c r="G153" s="33"/>
      <c r="H153" s="155">
        <f>ROUND(D153*F153,2)</f>
        <v>0</v>
      </c>
      <c r="I153" s="33"/>
      <c r="J153" s="233"/>
      <c r="R153" s="198"/>
    </row>
    <row r="154" spans="1:18" s="197" customFormat="1" ht="15">
      <c r="A154" s="1"/>
      <c r="B154" s="166"/>
      <c r="C154" s="166"/>
      <c r="D154" s="203"/>
      <c r="E154" s="33"/>
      <c r="F154" s="173"/>
      <c r="G154" s="33"/>
      <c r="H154" s="3"/>
      <c r="I154" s="33"/>
      <c r="R154" s="198"/>
    </row>
    <row r="155" spans="1:18" s="197" customFormat="1" ht="191.25" customHeight="1">
      <c r="A155" s="1" t="s">
        <v>31</v>
      </c>
      <c r="B155" s="196" t="s">
        <v>162</v>
      </c>
      <c r="C155" s="196"/>
      <c r="D155" s="33"/>
      <c r="E155" s="33"/>
      <c r="F155" s="173"/>
      <c r="G155" s="33"/>
      <c r="H155" s="3"/>
      <c r="I155" s="232"/>
      <c r="L155" s="196"/>
      <c r="M155" s="196"/>
      <c r="R155" s="2"/>
    </row>
    <row r="156" spans="1:18" s="197" customFormat="1" ht="15">
      <c r="A156" s="1"/>
      <c r="B156" s="166" t="s">
        <v>98</v>
      </c>
      <c r="C156" s="153" t="s">
        <v>64</v>
      </c>
      <c r="D156" s="154">
        <f>D152</f>
        <v>3</v>
      </c>
      <c r="E156" s="33"/>
      <c r="F156" s="251"/>
      <c r="G156" s="33"/>
      <c r="H156" s="155">
        <f>ROUND(D156*F156,2)</f>
        <v>0</v>
      </c>
      <c r="I156" s="33"/>
      <c r="R156" s="198"/>
    </row>
    <row r="157" spans="1:18" s="197" customFormat="1" ht="15">
      <c r="A157" s="1"/>
      <c r="B157" s="166" t="s">
        <v>99</v>
      </c>
      <c r="C157" s="153" t="s">
        <v>64</v>
      </c>
      <c r="D157" s="154">
        <f>D153</f>
        <v>6</v>
      </c>
      <c r="E157" s="33"/>
      <c r="F157" s="251"/>
      <c r="G157" s="33"/>
      <c r="H157" s="155">
        <f>ROUND(D157*F157,2)</f>
        <v>0</v>
      </c>
      <c r="I157" s="33"/>
      <c r="R157" s="198"/>
    </row>
    <row r="158" spans="1:18" s="197" customFormat="1" ht="15">
      <c r="A158" s="1"/>
      <c r="B158" s="166"/>
      <c r="C158" s="153"/>
      <c r="D158" s="154"/>
      <c r="E158" s="33"/>
      <c r="F158" s="155"/>
      <c r="G158" s="33"/>
      <c r="H158" s="155"/>
      <c r="I158" s="33"/>
      <c r="R158" s="198"/>
    </row>
    <row r="159" spans="1:18" s="6" customFormat="1" ht="99" customHeight="1">
      <c r="A159" s="1" t="s">
        <v>103</v>
      </c>
      <c r="B159" s="194" t="s">
        <v>108</v>
      </c>
      <c r="C159" s="153" t="s">
        <v>64</v>
      </c>
      <c r="D159" s="154">
        <v>1</v>
      </c>
      <c r="E159" s="33"/>
      <c r="F159" s="251"/>
      <c r="G159" s="33"/>
      <c r="H159" s="155">
        <f>ROUND(D159*F159,2)</f>
        <v>0</v>
      </c>
      <c r="I159" s="186"/>
      <c r="J159" s="7"/>
      <c r="K159" s="194"/>
      <c r="L159" s="194"/>
      <c r="M159" s="194"/>
      <c r="N159" s="194"/>
      <c r="O159" s="9"/>
      <c r="P159" s="9"/>
      <c r="R159" s="2"/>
    </row>
    <row r="160" spans="1:18" s="6" customFormat="1" ht="15">
      <c r="A160" s="1"/>
      <c r="B160" s="194"/>
      <c r="C160" s="153"/>
      <c r="D160" s="154"/>
      <c r="E160" s="33"/>
      <c r="F160" s="155"/>
      <c r="G160" s="33"/>
      <c r="H160" s="155"/>
      <c r="I160" s="186"/>
      <c r="J160" s="7"/>
      <c r="K160" s="194"/>
      <c r="L160" s="194"/>
      <c r="M160" s="194"/>
      <c r="N160" s="194"/>
      <c r="O160" s="9"/>
      <c r="P160" s="9"/>
      <c r="R160" s="2"/>
    </row>
    <row r="161" spans="1:18" s="6" customFormat="1" ht="60.75" customHeight="1">
      <c r="A161" s="1" t="s">
        <v>3</v>
      </c>
      <c r="B161" s="166" t="s">
        <v>139</v>
      </c>
      <c r="C161" s="153" t="s">
        <v>64</v>
      </c>
      <c r="D161" s="154">
        <v>9</v>
      </c>
      <c r="E161" s="33"/>
      <c r="F161" s="251"/>
      <c r="G161" s="33"/>
      <c r="H161" s="155">
        <f>ROUND(D161*F161,2)</f>
        <v>0</v>
      </c>
      <c r="I161" s="186"/>
      <c r="J161" s="7"/>
      <c r="K161" s="166"/>
      <c r="N161" s="9"/>
      <c r="O161" s="9"/>
      <c r="P161" s="9"/>
      <c r="R161" s="2"/>
    </row>
    <row r="162" spans="1:18" s="6" customFormat="1" ht="15">
      <c r="A162" s="1"/>
      <c r="B162" s="166"/>
      <c r="C162" s="166"/>
      <c r="D162" s="33"/>
      <c r="E162" s="33"/>
      <c r="F162" s="173"/>
      <c r="G162" s="33"/>
      <c r="H162" s="3"/>
      <c r="I162" s="186"/>
      <c r="J162" s="7"/>
      <c r="K162" s="8"/>
      <c r="N162" s="9"/>
      <c r="O162" s="9"/>
      <c r="P162" s="9"/>
      <c r="R162" s="2"/>
    </row>
    <row r="163" spans="1:18" s="6" customFormat="1" ht="46.5" customHeight="1">
      <c r="A163" s="1" t="s">
        <v>101</v>
      </c>
      <c r="B163" s="166" t="s">
        <v>118</v>
      </c>
      <c r="C163" s="153" t="s">
        <v>63</v>
      </c>
      <c r="D163" s="154">
        <f>D87</f>
        <v>155</v>
      </c>
      <c r="E163" s="33"/>
      <c r="F163" s="251"/>
      <c r="G163" s="33"/>
      <c r="H163" s="155">
        <f>ROUND(D163*F163,2)</f>
        <v>0</v>
      </c>
      <c r="I163" s="186"/>
      <c r="J163" s="7"/>
      <c r="K163" s="8"/>
      <c r="N163" s="9"/>
      <c r="O163" s="9"/>
      <c r="P163" s="9"/>
      <c r="R163" s="2"/>
    </row>
    <row r="164" spans="1:18" s="6" customFormat="1" ht="15">
      <c r="A164" s="1"/>
      <c r="B164" s="166"/>
      <c r="C164" s="166"/>
      <c r="D164" s="33"/>
      <c r="E164" s="33"/>
      <c r="F164" s="173"/>
      <c r="G164" s="33"/>
      <c r="H164" s="3"/>
      <c r="I164" s="179"/>
      <c r="J164" s="7"/>
      <c r="K164" s="8"/>
      <c r="N164" s="9"/>
      <c r="O164" s="9"/>
      <c r="P164" s="9"/>
      <c r="R164" s="2"/>
    </row>
    <row r="165" spans="1:18" s="6" customFormat="1" ht="63" customHeight="1">
      <c r="A165" s="1" t="s">
        <v>4</v>
      </c>
      <c r="B165" s="166" t="s">
        <v>117</v>
      </c>
      <c r="C165" s="153" t="s">
        <v>63</v>
      </c>
      <c r="D165" s="154">
        <f>D163</f>
        <v>155</v>
      </c>
      <c r="E165" s="33"/>
      <c r="F165" s="251"/>
      <c r="G165" s="33"/>
      <c r="H165" s="155">
        <f>ROUND(D165*F165,2)</f>
        <v>0</v>
      </c>
      <c r="I165" s="186"/>
      <c r="J165" s="7"/>
      <c r="K165" s="8"/>
      <c r="N165" s="9"/>
      <c r="O165" s="9"/>
      <c r="P165" s="9"/>
      <c r="R165" s="2"/>
    </row>
    <row r="166" spans="1:18" s="6" customFormat="1" ht="15">
      <c r="A166" s="1"/>
      <c r="B166" s="166"/>
      <c r="C166" s="166"/>
      <c r="D166" s="33"/>
      <c r="E166" s="33"/>
      <c r="F166" s="173"/>
      <c r="G166" s="33"/>
      <c r="H166" s="3"/>
      <c r="I166" s="179"/>
      <c r="J166" s="7"/>
      <c r="K166" s="8"/>
      <c r="N166" s="9"/>
      <c r="O166" s="9"/>
      <c r="P166" s="9"/>
      <c r="R166" s="2"/>
    </row>
    <row r="167" spans="1:18" s="6" customFormat="1" ht="50.25" customHeight="1">
      <c r="A167" s="1" t="s">
        <v>102</v>
      </c>
      <c r="B167" s="166" t="s">
        <v>116</v>
      </c>
      <c r="C167" s="153" t="s">
        <v>63</v>
      </c>
      <c r="D167" s="154">
        <f>D163</f>
        <v>155</v>
      </c>
      <c r="E167" s="33"/>
      <c r="F167" s="251"/>
      <c r="G167" s="33"/>
      <c r="H167" s="155">
        <f>ROUND(D167*F167,2)</f>
        <v>0</v>
      </c>
      <c r="I167" s="186"/>
      <c r="J167" s="7"/>
      <c r="K167" s="8"/>
      <c r="N167" s="9"/>
      <c r="O167" s="9"/>
      <c r="P167" s="9"/>
      <c r="R167" s="2"/>
    </row>
    <row r="168" spans="1:18" s="6" customFormat="1" ht="15">
      <c r="A168" s="1"/>
      <c r="B168" s="166"/>
      <c r="C168" s="166"/>
      <c r="D168" s="33"/>
      <c r="E168" s="33"/>
      <c r="F168" s="173"/>
      <c r="G168" s="33"/>
      <c r="H168" s="3"/>
      <c r="I168" s="179"/>
      <c r="J168" s="7"/>
      <c r="K168" s="8"/>
      <c r="N168" s="9"/>
      <c r="O168" s="9"/>
      <c r="P168" s="9"/>
      <c r="R168" s="2"/>
    </row>
    <row r="169" spans="1:18" s="6" customFormat="1" ht="15">
      <c r="A169" s="1"/>
      <c r="B169" s="204" t="s">
        <v>65</v>
      </c>
      <c r="C169" s="204"/>
      <c r="D169" s="61"/>
      <c r="E169" s="61"/>
      <c r="F169" s="193"/>
      <c r="G169" s="61"/>
      <c r="H169" s="181">
        <f>SUM(H141:H168)</f>
        <v>0</v>
      </c>
      <c r="J169" s="7"/>
      <c r="K169" s="8"/>
      <c r="N169" s="9"/>
      <c r="O169" s="9"/>
      <c r="P169" s="9"/>
      <c r="R169" s="63"/>
    </row>
    <row r="170" spans="1:18" s="6" customFormat="1" ht="15">
      <c r="A170" s="1"/>
      <c r="B170" s="204"/>
      <c r="C170" s="204"/>
      <c r="D170" s="61"/>
      <c r="E170" s="61"/>
      <c r="F170" s="193"/>
      <c r="G170" s="61"/>
      <c r="H170" s="184"/>
      <c r="J170" s="7"/>
      <c r="K170" s="8"/>
      <c r="N170" s="9"/>
      <c r="O170" s="9"/>
      <c r="P170" s="9"/>
      <c r="R170" s="63"/>
    </row>
    <row r="171" spans="1:18" s="6" customFormat="1" ht="15">
      <c r="A171" s="54" t="s">
        <v>2</v>
      </c>
      <c r="B171" s="55" t="s">
        <v>75</v>
      </c>
      <c r="C171" s="55"/>
      <c r="D171" s="56"/>
      <c r="E171" s="46"/>
      <c r="F171" s="185"/>
      <c r="G171" s="46"/>
      <c r="H171" s="58"/>
      <c r="I171" s="33"/>
      <c r="J171" s="7"/>
      <c r="K171" s="8"/>
      <c r="N171" s="9"/>
      <c r="O171" s="9"/>
      <c r="P171" s="9"/>
      <c r="R171" s="59"/>
    </row>
    <row r="172" spans="1:18" s="6" customFormat="1" ht="15">
      <c r="A172" s="1"/>
      <c r="B172" s="5"/>
      <c r="C172" s="5"/>
      <c r="D172" s="33"/>
      <c r="E172" s="33"/>
      <c r="F172" s="173"/>
      <c r="G172" s="33"/>
      <c r="H172" s="3"/>
      <c r="I172" s="186"/>
      <c r="J172" s="7"/>
      <c r="K172" s="8"/>
      <c r="N172" s="9"/>
      <c r="O172" s="9"/>
      <c r="P172" s="9"/>
      <c r="R172" s="2"/>
    </row>
    <row r="173" spans="1:18" s="6" customFormat="1" ht="70.5" customHeight="1">
      <c r="A173" s="1" t="s">
        <v>5</v>
      </c>
      <c r="B173" s="5" t="s">
        <v>144</v>
      </c>
      <c r="C173" s="153" t="s">
        <v>64</v>
      </c>
      <c r="D173" s="154">
        <v>2</v>
      </c>
      <c r="E173" s="33"/>
      <c r="F173" s="251"/>
      <c r="G173" s="33"/>
      <c r="H173" s="155">
        <f>ROUND(D173*F173,2)</f>
        <v>0</v>
      </c>
      <c r="I173" s="33"/>
      <c r="J173" s="7"/>
      <c r="K173" s="8"/>
      <c r="N173" s="9"/>
      <c r="O173" s="9"/>
      <c r="P173" s="9"/>
      <c r="R173" s="2"/>
    </row>
    <row r="174" spans="1:18" s="6" customFormat="1" ht="15">
      <c r="A174" s="1"/>
      <c r="B174" s="5"/>
      <c r="C174" s="5"/>
      <c r="D174" s="33"/>
      <c r="E174" s="33"/>
      <c r="F174" s="173"/>
      <c r="G174" s="33"/>
      <c r="H174" s="3"/>
      <c r="I174" s="186"/>
      <c r="J174" s="7"/>
      <c r="K174" s="8"/>
      <c r="N174" s="9"/>
      <c r="O174" s="9"/>
      <c r="P174" s="9"/>
      <c r="R174" s="2"/>
    </row>
    <row r="175" spans="1:18" s="6" customFormat="1" ht="15">
      <c r="A175" s="210"/>
      <c r="B175" s="55" t="s">
        <v>78</v>
      </c>
      <c r="C175" s="55"/>
      <c r="D175" s="61"/>
      <c r="E175" s="61"/>
      <c r="F175" s="193"/>
      <c r="G175" s="61"/>
      <c r="H175" s="181">
        <f>SUM(H171:H174)</f>
        <v>0</v>
      </c>
      <c r="J175" s="7"/>
      <c r="K175" s="8"/>
      <c r="N175" s="9"/>
      <c r="O175" s="9"/>
      <c r="P175" s="9"/>
      <c r="R175" s="63"/>
    </row>
    <row r="176" spans="1:18" s="148" customFormat="1" ht="15">
      <c r="A176" s="143"/>
      <c r="B176" s="142"/>
      <c r="C176" s="142"/>
      <c r="D176" s="144"/>
      <c r="E176" s="144"/>
      <c r="F176" s="145"/>
      <c r="G176" s="144"/>
      <c r="H176" s="37"/>
      <c r="J176" s="146"/>
      <c r="K176" s="147"/>
      <c r="N176" s="149"/>
      <c r="O176" s="149"/>
      <c r="P176" s="149"/>
      <c r="R176" s="37"/>
    </row>
    <row r="177" spans="1:18" s="148" customFormat="1" ht="15">
      <c r="A177" s="143"/>
      <c r="B177" s="142"/>
      <c r="C177" s="142"/>
      <c r="D177" s="144"/>
      <c r="E177" s="144"/>
      <c r="F177" s="145"/>
      <c r="G177" s="144"/>
      <c r="H177" s="37"/>
      <c r="J177" s="146"/>
      <c r="K177" s="147"/>
      <c r="N177" s="149"/>
      <c r="O177" s="149"/>
      <c r="P177" s="149"/>
      <c r="R177" s="37"/>
    </row>
    <row r="178" spans="1:18" s="148" customFormat="1" ht="15">
      <c r="A178" s="143"/>
      <c r="B178" s="142"/>
      <c r="C178" s="142"/>
      <c r="D178" s="144"/>
      <c r="E178" s="144"/>
      <c r="F178" s="145"/>
      <c r="G178" s="144"/>
      <c r="H178" s="37"/>
      <c r="J178" s="146"/>
      <c r="K178" s="147"/>
      <c r="N178" s="149"/>
      <c r="O178" s="149"/>
      <c r="P178" s="149"/>
      <c r="R178" s="37"/>
    </row>
    <row r="179" spans="1:18" s="148" customFormat="1" ht="15">
      <c r="A179" s="143"/>
      <c r="B179" s="142"/>
      <c r="C179" s="142"/>
      <c r="D179" s="144"/>
      <c r="E179" s="144"/>
      <c r="F179" s="145"/>
      <c r="G179" s="144"/>
      <c r="H179" s="37"/>
      <c r="J179" s="146"/>
      <c r="K179" s="147"/>
      <c r="N179" s="149"/>
      <c r="O179" s="149"/>
      <c r="P179" s="149"/>
      <c r="R179" s="37"/>
    </row>
    <row r="180" spans="1:18" s="148" customFormat="1" ht="15">
      <c r="A180" s="143"/>
      <c r="B180" s="142"/>
      <c r="C180" s="142"/>
      <c r="D180" s="144"/>
      <c r="E180" s="144"/>
      <c r="F180" s="145"/>
      <c r="G180" s="144"/>
      <c r="H180" s="37"/>
      <c r="J180" s="146"/>
      <c r="K180" s="147"/>
      <c r="N180" s="149"/>
      <c r="O180" s="149"/>
      <c r="P180" s="149"/>
      <c r="R180" s="37"/>
    </row>
    <row r="181" spans="1:18" s="148" customFormat="1" ht="15">
      <c r="A181" s="143"/>
      <c r="B181" s="142"/>
      <c r="C181" s="142"/>
      <c r="D181" s="144"/>
      <c r="E181" s="144"/>
      <c r="F181" s="145"/>
      <c r="G181" s="144"/>
      <c r="H181" s="37"/>
      <c r="J181" s="146"/>
      <c r="K181" s="147"/>
      <c r="N181" s="149"/>
      <c r="O181" s="149"/>
      <c r="P181" s="149"/>
      <c r="R181" s="37"/>
    </row>
    <row r="182" spans="1:18" s="148" customFormat="1" ht="15">
      <c r="A182" s="143"/>
      <c r="B182" s="142"/>
      <c r="C182" s="142"/>
      <c r="D182" s="144"/>
      <c r="E182" s="144"/>
      <c r="F182" s="145"/>
      <c r="G182" s="144"/>
      <c r="H182" s="37"/>
      <c r="J182" s="146"/>
      <c r="K182" s="147"/>
      <c r="N182" s="149"/>
      <c r="O182" s="149"/>
      <c r="P182" s="149"/>
      <c r="R182" s="37"/>
    </row>
    <row r="183" spans="1:18" s="148" customFormat="1" ht="15">
      <c r="A183" s="143"/>
      <c r="B183" s="142"/>
      <c r="C183" s="142"/>
      <c r="D183" s="144"/>
      <c r="E183" s="144"/>
      <c r="F183" s="145"/>
      <c r="G183" s="144"/>
      <c r="H183" s="37"/>
      <c r="J183" s="146"/>
      <c r="K183" s="147"/>
      <c r="N183" s="149"/>
      <c r="O183" s="149"/>
      <c r="P183" s="149"/>
      <c r="R183" s="37"/>
    </row>
    <row r="184" spans="1:18" s="148" customFormat="1" ht="15">
      <c r="A184" s="143"/>
      <c r="B184" s="142"/>
      <c r="C184" s="142"/>
      <c r="D184" s="144"/>
      <c r="E184" s="144"/>
      <c r="F184" s="145"/>
      <c r="G184" s="144"/>
      <c r="H184" s="37"/>
      <c r="J184" s="146"/>
      <c r="K184" s="147"/>
      <c r="N184" s="149"/>
      <c r="O184" s="149"/>
      <c r="P184" s="149"/>
      <c r="R184" s="37"/>
    </row>
    <row r="185" spans="1:18" s="148" customFormat="1" ht="15">
      <c r="A185" s="143"/>
      <c r="B185" s="142"/>
      <c r="C185" s="142"/>
      <c r="D185" s="144"/>
      <c r="E185" s="144"/>
      <c r="F185" s="145"/>
      <c r="G185" s="144"/>
      <c r="H185" s="37"/>
      <c r="J185" s="146"/>
      <c r="K185" s="147"/>
      <c r="N185" s="149"/>
      <c r="O185" s="149"/>
      <c r="P185" s="149"/>
      <c r="R185" s="37"/>
    </row>
    <row r="186" spans="1:18" s="148" customFormat="1" ht="15">
      <c r="A186" s="143"/>
      <c r="B186" s="142"/>
      <c r="C186" s="142"/>
      <c r="D186" s="144"/>
      <c r="E186" s="144"/>
      <c r="F186" s="145"/>
      <c r="G186" s="144"/>
      <c r="H186" s="37"/>
      <c r="J186" s="146"/>
      <c r="K186" s="147"/>
      <c r="N186" s="149"/>
      <c r="O186" s="149"/>
      <c r="P186" s="149"/>
      <c r="R186" s="37"/>
    </row>
    <row r="187" spans="1:18" s="148" customFormat="1" ht="15">
      <c r="A187" s="143"/>
      <c r="B187" s="142"/>
      <c r="C187" s="142"/>
      <c r="D187" s="144"/>
      <c r="E187" s="144"/>
      <c r="F187" s="145"/>
      <c r="G187" s="144"/>
      <c r="H187" s="37"/>
      <c r="J187" s="146"/>
      <c r="K187" s="147"/>
      <c r="N187" s="149"/>
      <c r="O187" s="149"/>
      <c r="P187" s="149"/>
      <c r="R187" s="37"/>
    </row>
    <row r="188" spans="1:18" s="148" customFormat="1" ht="15">
      <c r="A188" s="143"/>
      <c r="B188" s="142"/>
      <c r="C188" s="142"/>
      <c r="D188" s="144"/>
      <c r="E188" s="144"/>
      <c r="F188" s="145"/>
      <c r="G188" s="144"/>
      <c r="H188" s="37"/>
      <c r="J188" s="146"/>
      <c r="K188" s="147"/>
      <c r="N188" s="149"/>
      <c r="O188" s="149"/>
      <c r="P188" s="149"/>
      <c r="R188" s="37"/>
    </row>
    <row r="189" spans="1:18" s="148" customFormat="1" ht="15">
      <c r="A189" s="143"/>
      <c r="B189" s="142"/>
      <c r="C189" s="142"/>
      <c r="D189" s="144"/>
      <c r="E189" s="144"/>
      <c r="F189" s="145"/>
      <c r="G189" s="144"/>
      <c r="H189" s="37"/>
      <c r="J189" s="146"/>
      <c r="K189" s="147"/>
      <c r="N189" s="149"/>
      <c r="O189" s="149"/>
      <c r="P189" s="149"/>
      <c r="R189" s="37"/>
    </row>
    <row r="190" spans="1:18" s="148" customFormat="1" ht="15">
      <c r="A190" s="143"/>
      <c r="B190" s="142"/>
      <c r="C190" s="142"/>
      <c r="D190" s="144"/>
      <c r="E190" s="144"/>
      <c r="F190" s="145"/>
      <c r="G190" s="144"/>
      <c r="H190" s="37"/>
      <c r="J190" s="146"/>
      <c r="K190" s="147"/>
      <c r="N190" s="149"/>
      <c r="O190" s="149"/>
      <c r="P190" s="149"/>
      <c r="R190" s="37"/>
    </row>
    <row r="191" spans="1:18" s="148" customFormat="1" ht="15">
      <c r="A191" s="143"/>
      <c r="B191" s="142"/>
      <c r="C191" s="142"/>
      <c r="D191" s="144"/>
      <c r="E191" s="144"/>
      <c r="F191" s="145"/>
      <c r="G191" s="144"/>
      <c r="H191" s="37"/>
      <c r="J191" s="146"/>
      <c r="K191" s="147"/>
      <c r="N191" s="149"/>
      <c r="O191" s="149"/>
      <c r="P191" s="149"/>
      <c r="R191" s="37"/>
    </row>
  </sheetData>
  <sheetProtection password="CF54" sheet="1"/>
  <mergeCells count="44">
    <mergeCell ref="AJ73:AP73"/>
    <mergeCell ref="B75:D75"/>
    <mergeCell ref="B76:H76"/>
    <mergeCell ref="B78:D78"/>
    <mergeCell ref="B79:H79"/>
    <mergeCell ref="J79:P79"/>
    <mergeCell ref="Q79:W79"/>
    <mergeCell ref="B72:D72"/>
    <mergeCell ref="B73:H73"/>
    <mergeCell ref="N73:P73"/>
    <mergeCell ref="R73:T73"/>
    <mergeCell ref="V73:AB73"/>
    <mergeCell ref="AC73:AI73"/>
    <mergeCell ref="K65:Q65"/>
    <mergeCell ref="B66:D66"/>
    <mergeCell ref="B67:H67"/>
    <mergeCell ref="B69:D69"/>
    <mergeCell ref="B70:H70"/>
    <mergeCell ref="J70:P70"/>
    <mergeCell ref="B58:H58"/>
    <mergeCell ref="B60:D60"/>
    <mergeCell ref="B61:H61"/>
    <mergeCell ref="B63:D63"/>
    <mergeCell ref="B64:H64"/>
    <mergeCell ref="K64:Q64"/>
    <mergeCell ref="F28:H28"/>
    <mergeCell ref="M28:O28"/>
    <mergeCell ref="P28:R28"/>
    <mergeCell ref="L48:N48"/>
    <mergeCell ref="B52:H52"/>
    <mergeCell ref="B55:H55"/>
    <mergeCell ref="R24:T24"/>
    <mergeCell ref="F25:H25"/>
    <mergeCell ref="L25:N25"/>
    <mergeCell ref="R25:T25"/>
    <mergeCell ref="F27:H27"/>
    <mergeCell ref="M27:O27"/>
    <mergeCell ref="P27:R27"/>
    <mergeCell ref="F21:H21"/>
    <mergeCell ref="L21:N21"/>
    <mergeCell ref="F22:H22"/>
    <mergeCell ref="L22:N22"/>
    <mergeCell ref="F24:H24"/>
    <mergeCell ref="L24:N24"/>
  </mergeCells>
  <conditionalFormatting sqref="H154:H155 H162 H164 H166 H168 H170:H172 H174 H144 H146 H148 H122 H124 H126 H128 H130 H132 H134 H136 H120 H116 H118 H96 N48 F81:H81 H82:H86 H88 H90 H92 H94 H103 H105 H107:H109 H111 H98:H101 H54 H56:H57 H59:H60 H62:H63 H65:H66 H68:H69 H71:H72 D66 D60 D69 D63 D72 H138 H80 H113:H114 H176:H65536 H140:H142 H150:H151 H7:H51">
    <cfRule type="cellIs" priority="186" dxfId="84" operator="equal" stopIfTrue="1">
      <formula>0</formula>
    </cfRule>
  </conditionalFormatting>
  <conditionalFormatting sqref="F156:F157 F152:F153 F159 F161 F163 F165 F167 F173 F149 F121 F123 F125 F127 F129 F131 F133 F135 F115 F117 F119 F87 H87 F89 F91 F93 F95 F102 F104 F110 F112 F97 H89 H91 H93 H95 H97 H102 H104 H110 H112 H115 H117 H119 H121 H123 H125 H127 H129 H131 H133 H135 H143 H145 H147 H149 H152:H153 H156:H157 H159">
    <cfRule type="cellIs" priority="187" dxfId="85" operator="greaterThan" stopIfTrue="1">
      <formula>0</formula>
    </cfRule>
    <cfRule type="cellIs" priority="188" dxfId="86" operator="equal" stopIfTrue="1">
      <formula>0</formula>
    </cfRule>
  </conditionalFormatting>
  <conditionalFormatting sqref="D81:E81">
    <cfRule type="cellIs" priority="189" dxfId="87" operator="equal" stopIfTrue="1">
      <formula>0</formula>
    </cfRule>
  </conditionalFormatting>
  <conditionalFormatting sqref="F143 F145 F147">
    <cfRule type="cellIs" priority="119" dxfId="85" operator="greaterThan" stopIfTrue="1">
      <formula>0</formula>
    </cfRule>
    <cfRule type="cellIs" priority="120" dxfId="86" operator="equal" stopIfTrue="1">
      <formula>0</formula>
    </cfRule>
  </conditionalFormatting>
  <conditionalFormatting sqref="D65:D72 D74 D80:D65536 D1:D63">
    <cfRule type="cellIs" priority="30" dxfId="88" operator="equal" stopIfTrue="1">
      <formula>0</formula>
    </cfRule>
  </conditionalFormatting>
  <conditionalFormatting sqref="D64">
    <cfRule type="cellIs" priority="18" dxfId="88" operator="equal" stopIfTrue="1">
      <formula>0</formula>
    </cfRule>
  </conditionalFormatting>
  <conditionalFormatting sqref="D73">
    <cfRule type="cellIs" priority="17" dxfId="88" operator="equal" stopIfTrue="1">
      <formula>0</formula>
    </cfRule>
  </conditionalFormatting>
  <conditionalFormatting sqref="D75 D78 H75:H78">
    <cfRule type="cellIs" priority="16" dxfId="84" operator="equal" stopIfTrue="1">
      <formula>0</formula>
    </cfRule>
  </conditionalFormatting>
  <conditionalFormatting sqref="D75:D78">
    <cfRule type="cellIs" priority="15" dxfId="88" operator="equal" stopIfTrue="1">
      <formula>0</formula>
    </cfRule>
  </conditionalFormatting>
  <conditionalFormatting sqref="H79">
    <cfRule type="cellIs" priority="14" dxfId="84" operator="equal" stopIfTrue="1">
      <formula>0</formula>
    </cfRule>
  </conditionalFormatting>
  <conditionalFormatting sqref="D79">
    <cfRule type="cellIs" priority="13" dxfId="88" operator="equal" stopIfTrue="1">
      <formula>0</formula>
    </cfRule>
  </conditionalFormatting>
  <conditionalFormatting sqref="H137">
    <cfRule type="cellIs" priority="11" dxfId="85" operator="greaterThan" stopIfTrue="1">
      <formula>0</formula>
    </cfRule>
    <cfRule type="cellIs" priority="12" dxfId="86" operator="equal" stopIfTrue="1">
      <formula>0</formula>
    </cfRule>
  </conditionalFormatting>
  <conditionalFormatting sqref="H161">
    <cfRule type="cellIs" priority="9" dxfId="85" operator="greaterThan" stopIfTrue="1">
      <formula>0</formula>
    </cfRule>
    <cfRule type="cellIs" priority="10" dxfId="86" operator="equal" stopIfTrue="1">
      <formula>0</formula>
    </cfRule>
  </conditionalFormatting>
  <conditionalFormatting sqref="H163">
    <cfRule type="cellIs" priority="7" dxfId="85" operator="greaterThan" stopIfTrue="1">
      <formula>0</formula>
    </cfRule>
    <cfRule type="cellIs" priority="8" dxfId="86" operator="equal" stopIfTrue="1">
      <formula>0</formula>
    </cfRule>
  </conditionalFormatting>
  <conditionalFormatting sqref="H165">
    <cfRule type="cellIs" priority="5" dxfId="85" operator="greaterThan" stopIfTrue="1">
      <formula>0</formula>
    </cfRule>
    <cfRule type="cellIs" priority="6" dxfId="86" operator="equal" stopIfTrue="1">
      <formula>0</formula>
    </cfRule>
  </conditionalFormatting>
  <conditionalFormatting sqref="H167">
    <cfRule type="cellIs" priority="3" dxfId="85" operator="greaterThan" stopIfTrue="1">
      <formula>0</formula>
    </cfRule>
    <cfRule type="cellIs" priority="4" dxfId="86" operator="equal" stopIfTrue="1">
      <formula>0</formula>
    </cfRule>
  </conditionalFormatting>
  <conditionalFormatting sqref="H173">
    <cfRule type="cellIs" priority="1" dxfId="85" operator="greaterThan" stopIfTrue="1">
      <formula>0</formula>
    </cfRule>
    <cfRule type="cellIs" priority="2" dxfId="86" operator="equal" stopIfTrue="1">
      <formula>0</formula>
    </cfRule>
  </conditionalFormatting>
  <printOptions/>
  <pageMargins left="1.1811023622047243" right="0.7086614173228346" top="0.984251968503937" bottom="0.7480314960629921" header="0.31496062992125984" footer="0.31496062992125984"/>
  <pageSetup horizontalDpi="600" verticalDpi="600" orientation="portrait" paperSize="9" scale="88" r:id="rId1"/>
  <headerFooter alignWithMargins="0">
    <oddHeader>&amp;R&amp;"Arial,Navadno"&amp;9&amp;A</oddHeader>
    <oddFooter>&amp;C&amp;"Arial,Navadno"&amp;10&amp;P/&amp;N</oddFooter>
  </headerFooter>
  <rowBreaks count="6" manualBreakCount="6">
    <brk id="49" max="7" man="1"/>
    <brk id="80" max="7" man="1"/>
    <brk id="104" max="7" man="1"/>
    <brk id="123" max="7" man="1"/>
    <brk id="153" max="7" man="1"/>
    <brk id="169" max="7" man="1"/>
  </rowBreaks>
</worksheet>
</file>

<file path=xl/worksheets/sheet4.xml><?xml version="1.0" encoding="utf-8"?>
<worksheet xmlns="http://schemas.openxmlformats.org/spreadsheetml/2006/main" xmlns:r="http://schemas.openxmlformats.org/officeDocument/2006/relationships">
  <sheetPr>
    <tabColor indexed="50"/>
  </sheetPr>
  <dimension ref="A1:Q9"/>
  <sheetViews>
    <sheetView view="pageBreakPreview" zoomScale="85" zoomScaleNormal="90" zoomScaleSheetLayoutView="85" zoomScalePageLayoutView="0" workbookViewId="0" topLeftCell="A1">
      <selection activeCell="L3" sqref="L3"/>
    </sheetView>
  </sheetViews>
  <sheetFormatPr defaultColWidth="9.19921875" defaultRowHeight="15.75" customHeight="1"/>
  <cols>
    <col min="1" max="1" width="9.19921875" style="106" customWidth="1"/>
    <col min="2" max="3" width="9.19921875" style="89" customWidth="1"/>
    <col min="4" max="5" width="9.19921875" style="70" customWidth="1"/>
    <col min="6" max="6" width="9.19921875" style="107" customWidth="1"/>
    <col min="7" max="7" width="9.19921875" style="70" customWidth="1"/>
    <col min="8" max="8" width="9.19921875" style="90" customWidth="1"/>
    <col min="9" max="9" width="0" style="88" hidden="1" customWidth="1"/>
    <col min="10" max="10" width="0" style="108" hidden="1" customWidth="1"/>
    <col min="11" max="11" width="0" style="109" hidden="1" customWidth="1"/>
    <col min="12" max="13" width="9.19921875" style="88" customWidth="1"/>
    <col min="14" max="16" width="9.19921875" style="110" customWidth="1"/>
    <col min="17" max="17" width="0" style="88" hidden="1" customWidth="1"/>
    <col min="18" max="18" width="9.19921875" style="87" customWidth="1"/>
    <col min="19" max="16384" width="9.19921875" style="88" customWidth="1"/>
  </cols>
  <sheetData>
    <row r="1" spans="1:17" ht="15.75" customHeight="1">
      <c r="A1" s="85" t="s">
        <v>13</v>
      </c>
      <c r="B1" s="85" t="s">
        <v>14</v>
      </c>
      <c r="C1" s="85" t="s">
        <v>15</v>
      </c>
      <c r="D1" s="85" t="s">
        <v>16</v>
      </c>
      <c r="E1" s="85" t="s">
        <v>17</v>
      </c>
      <c r="F1" s="85" t="s">
        <v>18</v>
      </c>
      <c r="G1" s="85" t="s">
        <v>19</v>
      </c>
      <c r="H1" s="85" t="s">
        <v>20</v>
      </c>
      <c r="I1" s="85" t="s">
        <v>21</v>
      </c>
      <c r="J1" s="85" t="s">
        <v>22</v>
      </c>
      <c r="K1" s="85" t="s">
        <v>23</v>
      </c>
      <c r="L1" s="85" t="s">
        <v>24</v>
      </c>
      <c r="M1" s="85" t="s">
        <v>25</v>
      </c>
      <c r="N1" s="85" t="s">
        <v>26</v>
      </c>
      <c r="O1" s="85" t="s">
        <v>27</v>
      </c>
      <c r="P1" s="85" t="s">
        <v>28</v>
      </c>
      <c r="Q1" s="86" t="s">
        <v>29</v>
      </c>
    </row>
    <row r="2" spans="1:17" ht="15.75" customHeight="1">
      <c r="A2" s="85" t="s">
        <v>119</v>
      </c>
      <c r="B2" s="85"/>
      <c r="C2" s="85"/>
      <c r="D2" s="85"/>
      <c r="E2" s="85"/>
      <c r="F2" s="85"/>
      <c r="G2" s="85"/>
      <c r="H2" s="85"/>
      <c r="I2" s="85">
        <v>0</v>
      </c>
      <c r="J2" s="85">
        <v>0</v>
      </c>
      <c r="K2" s="85">
        <v>0</v>
      </c>
      <c r="L2" s="85"/>
      <c r="M2" s="85"/>
      <c r="N2" s="85"/>
      <c r="O2" s="85"/>
      <c r="P2" s="85"/>
      <c r="Q2" s="86">
        <v>419.9</v>
      </c>
    </row>
    <row r="3" spans="1:17" ht="15.75" customHeight="1">
      <c r="A3" s="85" t="s">
        <v>120</v>
      </c>
      <c r="B3" s="85"/>
      <c r="C3" s="85">
        <v>16.08</v>
      </c>
      <c r="D3" s="85">
        <v>105.26</v>
      </c>
      <c r="E3" s="85">
        <v>0</v>
      </c>
      <c r="F3" s="85">
        <v>515.02</v>
      </c>
      <c r="G3" s="85">
        <v>413.15</v>
      </c>
      <c r="H3" s="85">
        <v>101.88</v>
      </c>
      <c r="I3" s="85">
        <v>0</v>
      </c>
      <c r="J3" s="85">
        <v>0</v>
      </c>
      <c r="K3" s="85">
        <v>0</v>
      </c>
      <c r="L3" s="85">
        <v>500.63</v>
      </c>
      <c r="M3" s="85">
        <v>292.59</v>
      </c>
      <c r="N3" s="85">
        <v>13.92</v>
      </c>
      <c r="O3" s="85">
        <v>140.9</v>
      </c>
      <c r="P3" s="85">
        <v>53.22</v>
      </c>
      <c r="Q3" s="86">
        <v>292.59</v>
      </c>
    </row>
    <row r="4" spans="1:17" ht="15.75" customHeight="1">
      <c r="A4" s="106" t="s">
        <v>121</v>
      </c>
      <c r="C4" s="85">
        <v>0</v>
      </c>
      <c r="D4" s="85">
        <v>33.79</v>
      </c>
      <c r="E4" s="85">
        <v>0</v>
      </c>
      <c r="F4" s="85">
        <v>85.04</v>
      </c>
      <c r="G4" s="85">
        <v>84.47</v>
      </c>
      <c r="H4" s="85">
        <v>0.57</v>
      </c>
      <c r="I4" s="85">
        <v>0</v>
      </c>
      <c r="J4" s="85">
        <v>0</v>
      </c>
      <c r="K4" s="85">
        <v>0</v>
      </c>
      <c r="L4" s="85">
        <v>82.02</v>
      </c>
      <c r="M4" s="85">
        <v>47.05</v>
      </c>
      <c r="N4" s="85">
        <v>0</v>
      </c>
      <c r="O4" s="85">
        <v>26.02</v>
      </c>
      <c r="P4" s="85">
        <v>8.94</v>
      </c>
      <c r="Q4" s="86">
        <v>3.99</v>
      </c>
    </row>
    <row r="5" spans="1:17" ht="15.75" customHeight="1">
      <c r="A5" s="85" t="s">
        <v>122</v>
      </c>
      <c r="B5" s="85"/>
      <c r="C5" s="85">
        <v>0</v>
      </c>
      <c r="D5" s="85">
        <v>133.96</v>
      </c>
      <c r="E5" s="85">
        <v>0</v>
      </c>
      <c r="F5" s="85">
        <v>277.47</v>
      </c>
      <c r="G5" s="85">
        <v>257.57</v>
      </c>
      <c r="H5" s="85">
        <v>19.91</v>
      </c>
      <c r="I5" s="85">
        <v>0</v>
      </c>
      <c r="J5" s="85">
        <v>0</v>
      </c>
      <c r="K5" s="85">
        <v>0</v>
      </c>
      <c r="L5" s="85">
        <v>261.3</v>
      </c>
      <c r="M5" s="85">
        <v>123.31</v>
      </c>
      <c r="N5" s="85">
        <v>0.39</v>
      </c>
      <c r="O5" s="85">
        <v>100.43</v>
      </c>
      <c r="P5" s="85">
        <v>37.16</v>
      </c>
      <c r="Q5" s="86">
        <v>123.31</v>
      </c>
    </row>
    <row r="6" spans="1:17" ht="15.75" customHeight="1">
      <c r="A6" s="85"/>
      <c r="B6" s="85"/>
      <c r="C6" s="85"/>
      <c r="D6" s="85"/>
      <c r="E6" s="85"/>
      <c r="F6" s="85"/>
      <c r="G6" s="85"/>
      <c r="H6" s="85"/>
      <c r="I6" s="85"/>
      <c r="J6" s="85"/>
      <c r="K6" s="85"/>
      <c r="L6" s="85"/>
      <c r="M6" s="85"/>
      <c r="N6" s="85"/>
      <c r="O6" s="85"/>
      <c r="P6" s="85"/>
      <c r="Q6" s="86"/>
    </row>
    <row r="7" spans="1:17" ht="15.75" customHeight="1">
      <c r="A7" s="85" t="s">
        <v>123</v>
      </c>
      <c r="B7" s="85"/>
      <c r="C7" s="85"/>
      <c r="D7" s="85"/>
      <c r="E7" s="85"/>
      <c r="F7" s="85"/>
      <c r="G7" s="85"/>
      <c r="H7" s="85"/>
      <c r="I7" s="85">
        <v>0</v>
      </c>
      <c r="J7" s="85">
        <v>0</v>
      </c>
      <c r="K7" s="85">
        <v>0</v>
      </c>
      <c r="L7" s="85"/>
      <c r="M7" s="85"/>
      <c r="N7" s="85"/>
      <c r="O7" s="85"/>
      <c r="P7" s="85"/>
      <c r="Q7" s="86">
        <v>230.42</v>
      </c>
    </row>
    <row r="8" spans="1:17" ht="15.75" customHeight="1">
      <c r="A8" s="85" t="s">
        <v>124</v>
      </c>
      <c r="B8" s="85"/>
      <c r="C8" s="85">
        <v>0</v>
      </c>
      <c r="D8" s="85">
        <v>141.34</v>
      </c>
      <c r="E8" s="85">
        <v>1.86</v>
      </c>
      <c r="F8" s="85">
        <v>337.2</v>
      </c>
      <c r="G8" s="85">
        <v>253.32</v>
      </c>
      <c r="H8" s="85">
        <v>83.88</v>
      </c>
      <c r="I8" s="85">
        <v>0</v>
      </c>
      <c r="J8" s="85">
        <v>0</v>
      </c>
      <c r="K8" s="85">
        <v>0</v>
      </c>
      <c r="L8" s="85">
        <v>328.25</v>
      </c>
      <c r="M8" s="85">
        <v>206.92</v>
      </c>
      <c r="N8" s="85">
        <v>15.88</v>
      </c>
      <c r="O8" s="85">
        <v>77.78</v>
      </c>
      <c r="P8" s="85">
        <v>27.67</v>
      </c>
      <c r="Q8" s="86">
        <v>206.92</v>
      </c>
    </row>
    <row r="9" spans="1:17" ht="15.75" customHeight="1">
      <c r="A9" s="85" t="s">
        <v>125</v>
      </c>
      <c r="B9" s="85"/>
      <c r="C9" s="85">
        <v>0</v>
      </c>
      <c r="D9" s="85">
        <v>36.34</v>
      </c>
      <c r="E9" s="85">
        <v>0</v>
      </c>
      <c r="F9" s="85">
        <v>48.67</v>
      </c>
      <c r="G9" s="85">
        <v>46.14</v>
      </c>
      <c r="H9" s="85">
        <v>2.53</v>
      </c>
      <c r="I9" s="85">
        <v>0</v>
      </c>
      <c r="J9" s="85">
        <v>0</v>
      </c>
      <c r="K9" s="85">
        <v>0</v>
      </c>
      <c r="L9" s="85">
        <v>46.79</v>
      </c>
      <c r="M9" s="85">
        <v>23.49</v>
      </c>
      <c r="N9" s="85">
        <v>0</v>
      </c>
      <c r="O9" s="85">
        <v>17.23</v>
      </c>
      <c r="P9" s="85">
        <v>6.06</v>
      </c>
      <c r="Q9" s="86">
        <v>23.49</v>
      </c>
    </row>
  </sheetData>
  <sheetProtection/>
  <printOptions/>
  <pageMargins left="0.5118110236220472" right="0.3937007874015748" top="1.062992125984252" bottom="0.7874015748031497" header="0.31496062992125984" footer="0.3937007874015748"/>
  <pageSetup horizontalDpi="600" verticalDpi="600" orientation="landscape" paperSize="9" scale="85" r:id="rId1"/>
  <headerFooter alignWithMargins="0">
    <oddHeader>&amp;Ckoličine za popis kanalizacije v Višnji Gori</oddHeader>
    <oddFooter>&amp;C&amp;"Arial,Navadno"&amp;10&amp;P/&amp;N&amp;R&amp;"Arial,Navadno"&amp;10&amp;D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K.A.B.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Iztok Skrabl</dc:creator>
  <cp:keywords/>
  <dc:description/>
  <cp:lastModifiedBy>Željka Karin</cp:lastModifiedBy>
  <cp:lastPrinted>2020-12-16T11:17:43Z</cp:lastPrinted>
  <dcterms:created xsi:type="dcterms:W3CDTF">1997-07-24T06:24:17Z</dcterms:created>
  <dcterms:modified xsi:type="dcterms:W3CDTF">2021-07-02T06:48:44Z</dcterms:modified>
  <cp:category/>
  <cp:version/>
  <cp:contentType/>
  <cp:contentStatus/>
</cp:coreProperties>
</file>